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vektiscv.sharepoint.com/sites/STeP2/Shared Documents/General/RfC Statusoverzicht en actielijst S en P&amp;T/Intern/"/>
    </mc:Choice>
  </mc:AlternateContent>
  <xr:revisionPtr revIDLastSave="260" documentId="14_{C44CCD81-CFF4-4DFC-A11A-199FCA78B3BD}" xr6:coauthVersionLast="47" xr6:coauthVersionMax="47" xr10:uidLastSave="{363BFA25-DFF1-4DB8-BDCA-592F1FA5D5B9}"/>
  <bookViews>
    <workbookView xWindow="12390" yWindow="0" windowWidth="12660" windowHeight="16010" tabRatio="685" xr2:uid="{00000000-000D-0000-FFFF-FFFF00000000}"/>
  </bookViews>
  <sheets>
    <sheet name="RFC overzicht 2025" sheetId="16" r:id="rId1"/>
    <sheet name="Afgehandeld 2025" sheetId="18" r:id="rId2"/>
    <sheet name="Afgehandeld in 2024" sheetId="19" r:id="rId3"/>
    <sheet name="Afgehandeld 2023" sheetId="20" r:id="rId4"/>
    <sheet name="Instellingen" sheetId="15" state="hidden" r:id="rId5"/>
  </sheets>
  <definedNames>
    <definedName name="_xlnm._FilterDatabase" localSheetId="3" hidden="1">'Afgehandeld 2023'!$A$6:$Q$34</definedName>
    <definedName name="_xlnm._FilterDatabase" localSheetId="2" hidden="1">'Afgehandeld in 2024'!$A$6:$Q$43</definedName>
    <definedName name="_xlnm._FilterDatabase" localSheetId="0" hidden="1">'RFC overzicht 2025'!$A$7:$S$7</definedName>
    <definedName name="_GoBack" localSheetId="0">#REF!</definedName>
    <definedName name="_xlnm.Print_Area" localSheetId="0">'RFC overzicht 2025'!$A$1:$S$19</definedName>
    <definedName name="Z_1F900FC7_B8A1_4760_8817_3056E0C5F513_.wvu.FilterData" localSheetId="0" hidden="1">'RFC overzicht 2025'!$A$7:$Q$7</definedName>
    <definedName name="Z_215C6617_1F7E_4FBB_991E_B757FC70555E_.wvu.FilterData" localSheetId="0" hidden="1">'RFC overzicht 2025'!$A$7:$Q$7</definedName>
    <definedName name="Z_685BCE6C_FD75_4A0E_B294_CD4BE975A896_.wvu.FilterData" localSheetId="0" hidden="1">'RFC overzicht 2025'!$A$7:$Q$7</definedName>
  </definedNames>
  <calcPr calcId="191028"/>
  <customWorkbookViews>
    <customWorkbookView name="Ellen Buising - Persoonlijke weergave" guid="{685BCE6C-FD75-4A0E-B294-CD4BE975A896}" mergeInterval="0" personalView="1" maximized="1" xWindow="-8" yWindow="-8" windowWidth="1696" windowHeight="1026" activeSheetId="1"/>
    <customWorkbookView name="Jordi Eilers - Persoonlijke weergave" guid="{1F900FC7-B8A1-4760-8817-3056E0C5F513}" mergeInterval="0" personalView="1" maximized="1" xWindow="-8" yWindow="-8" windowWidth="1696" windowHeight="1026" activeSheetId="1"/>
  </customWorkbookViews>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5" i="18" l="1"/>
  <c r="N15" i="18"/>
  <c r="N11" i="16"/>
  <c r="N13" i="18"/>
  <c r="Q13" i="18"/>
  <c r="Q15" i="16"/>
  <c r="N15" i="16"/>
  <c r="Q14" i="16"/>
  <c r="N14" i="16"/>
  <c r="Q13" i="16"/>
  <c r="N13" i="16"/>
  <c r="Q12" i="18"/>
  <c r="N12" i="18"/>
  <c r="Q11" i="18"/>
  <c r="N11" i="18"/>
  <c r="Q10" i="18"/>
  <c r="N10" i="18"/>
  <c r="Q9" i="18"/>
  <c r="N9" i="18"/>
  <c r="Q8" i="18"/>
  <c r="N8" i="18"/>
  <c r="Q11" i="16"/>
  <c r="Q12" i="16"/>
  <c r="Q16" i="16"/>
  <c r="Q17" i="16"/>
  <c r="Q18" i="16"/>
  <c r="Q19" i="16"/>
  <c r="Q20" i="16"/>
  <c r="Q21" i="16"/>
  <c r="Q22" i="16"/>
  <c r="Q23" i="16"/>
  <c r="Q24" i="16"/>
  <c r="Q25" i="16"/>
  <c r="Q26" i="16"/>
  <c r="Q27" i="16"/>
  <c r="Q28" i="16"/>
  <c r="Q29" i="16"/>
  <c r="Q30" i="16"/>
  <c r="Q31" i="16"/>
  <c r="Q32" i="16"/>
  <c r="Q33" i="16"/>
  <c r="Q34" i="16"/>
  <c r="Q35" i="16"/>
  <c r="Q36" i="16"/>
  <c r="Q37" i="16"/>
  <c r="Q38" i="16"/>
  <c r="Q39" i="16"/>
  <c r="Q40" i="16"/>
  <c r="Q41" i="16"/>
  <c r="Q42" i="16"/>
  <c r="Q43" i="16"/>
  <c r="Q44" i="16"/>
  <c r="Q45" i="16"/>
  <c r="Q46" i="16"/>
  <c r="Q47" i="16"/>
  <c r="Q48" i="16"/>
  <c r="Q49" i="16"/>
  <c r="Q50" i="16"/>
  <c r="Q51" i="16"/>
  <c r="Q52" i="16"/>
  <c r="Q53" i="16"/>
  <c r="Q54" i="16"/>
  <c r="Q55" i="16"/>
  <c r="Q56" i="16"/>
  <c r="Q57" i="16"/>
  <c r="Q58" i="16"/>
  <c r="Q59" i="16"/>
  <c r="Q60" i="16"/>
  <c r="Q61" i="16"/>
  <c r="Q62" i="16"/>
  <c r="Q63" i="16"/>
  <c r="Q64" i="16"/>
  <c r="Q65" i="16"/>
  <c r="Q66" i="16"/>
  <c r="Q67" i="16"/>
  <c r="Q68" i="16"/>
  <c r="Q69" i="16"/>
  <c r="Q70" i="16"/>
  <c r="Q71" i="16"/>
  <c r="Q72" i="16"/>
  <c r="Q73" i="16"/>
  <c r="Q74" i="16"/>
  <c r="Q75" i="16"/>
  <c r="Q76" i="16"/>
  <c r="Q77" i="16"/>
  <c r="Q78" i="16"/>
  <c r="Q79" i="16"/>
  <c r="Q80" i="16"/>
  <c r="Q81" i="16"/>
  <c r="Q82" i="16"/>
  <c r="Q83" i="16"/>
  <c r="Q84" i="16"/>
  <c r="Q85" i="16"/>
  <c r="Q86" i="16"/>
  <c r="Q87" i="16"/>
  <c r="Q88" i="16"/>
  <c r="Q89" i="16"/>
  <c r="Q90" i="16"/>
  <c r="Q91" i="16"/>
  <c r="Q8" i="16"/>
  <c r="Q9" i="16"/>
  <c r="Q10" i="16"/>
  <c r="N9" i="16" l="1"/>
  <c r="N10" i="16"/>
  <c r="N12" i="16"/>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48" i="16"/>
  <c r="N49" i="16"/>
  <c r="N50" i="16"/>
  <c r="N51" i="16"/>
  <c r="N52" i="16"/>
  <c r="N53" i="16"/>
  <c r="N54" i="16"/>
  <c r="N55" i="16"/>
  <c r="N56" i="16"/>
  <c r="N57" i="16"/>
  <c r="N58" i="16"/>
  <c r="N59" i="16"/>
  <c r="N60" i="16"/>
  <c r="N61" i="16"/>
  <c r="N62" i="16"/>
  <c r="N63" i="16"/>
  <c r="N64" i="16"/>
  <c r="N65" i="16"/>
  <c r="N66" i="16"/>
  <c r="N67" i="16"/>
  <c r="N68" i="16"/>
  <c r="N69" i="16"/>
  <c r="N70" i="16"/>
  <c r="N71" i="16"/>
  <c r="N72" i="16"/>
  <c r="N73" i="16"/>
  <c r="N74" i="16"/>
  <c r="N75" i="16"/>
  <c r="N76" i="16"/>
  <c r="N77" i="16"/>
  <c r="N78" i="16"/>
  <c r="N79" i="16"/>
  <c r="N80" i="16"/>
  <c r="N81" i="16"/>
  <c r="N82" i="16"/>
  <c r="N83" i="16"/>
  <c r="N84" i="16"/>
  <c r="N85" i="16"/>
  <c r="N86" i="16"/>
  <c r="N87" i="16"/>
  <c r="N88" i="16"/>
  <c r="N89" i="16"/>
  <c r="N90" i="16"/>
  <c r="N91" i="16"/>
  <c r="N92" i="16"/>
  <c r="N93" i="16"/>
  <c r="N94" i="16"/>
  <c r="N95" i="16"/>
  <c r="N96" i="16"/>
  <c r="N97" i="16"/>
  <c r="N98" i="16"/>
  <c r="N99" i="16"/>
  <c r="N100" i="16"/>
  <c r="N101" i="16"/>
  <c r="N102" i="16"/>
  <c r="N103" i="16"/>
  <c r="N104" i="16"/>
  <c r="N105" i="16"/>
  <c r="N106" i="16"/>
  <c r="N107" i="16"/>
  <c r="N108" i="16"/>
  <c r="N109" i="16"/>
  <c r="N110" i="16"/>
  <c r="N111" i="16"/>
  <c r="N112" i="16"/>
  <c r="N113" i="16"/>
  <c r="N114" i="16"/>
  <c r="N115" i="16"/>
  <c r="N116" i="16"/>
  <c r="N117" i="16"/>
  <c r="N118" i="16"/>
  <c r="N119" i="16"/>
  <c r="N120" i="16"/>
  <c r="N121" i="16"/>
  <c r="N122" i="16"/>
  <c r="N123" i="16"/>
  <c r="N124" i="16"/>
  <c r="N125" i="16"/>
  <c r="N126" i="16"/>
  <c r="N127" i="16"/>
  <c r="N128" i="16"/>
  <c r="N129" i="16"/>
  <c r="N130" i="16"/>
  <c r="N131" i="16"/>
  <c r="N132" i="16"/>
  <c r="N133" i="16"/>
  <c r="N134" i="16"/>
  <c r="N135" i="16"/>
  <c r="N136" i="16"/>
  <c r="N137" i="16"/>
  <c r="N138" i="16"/>
  <c r="N139" i="16"/>
  <c r="N140" i="16"/>
  <c r="N141" i="16"/>
  <c r="N142" i="16"/>
  <c r="N143" i="16"/>
  <c r="N144" i="16"/>
  <c r="N145" i="16"/>
  <c r="N146" i="16"/>
  <c r="N147" i="16"/>
  <c r="N148" i="16"/>
  <c r="N149" i="16"/>
  <c r="N150" i="16"/>
  <c r="N151" i="16"/>
  <c r="N152" i="16"/>
  <c r="N153" i="16"/>
  <c r="N154" i="16"/>
  <c r="N155" i="16"/>
  <c r="N156" i="16"/>
  <c r="N157" i="16"/>
  <c r="N158" i="16"/>
  <c r="N159" i="16"/>
  <c r="N160" i="16"/>
  <c r="N161" i="16"/>
  <c r="N162" i="16"/>
  <c r="N163" i="16"/>
  <c r="N164" i="16"/>
  <c r="N165" i="16"/>
  <c r="N166" i="16"/>
  <c r="N167" i="16"/>
  <c r="N168" i="16"/>
  <c r="N169" i="16"/>
  <c r="N170" i="16"/>
  <c r="N171" i="16"/>
  <c r="N172" i="16"/>
  <c r="N173" i="16"/>
  <c r="N174" i="16"/>
  <c r="N175" i="16"/>
  <c r="N176" i="16"/>
  <c r="N177" i="16"/>
  <c r="N178" i="16"/>
  <c r="N179" i="16"/>
  <c r="N180" i="16"/>
  <c r="N181" i="16"/>
  <c r="N182" i="16"/>
  <c r="N183" i="16"/>
  <c r="N184" i="16"/>
  <c r="N185" i="16"/>
  <c r="N186" i="16"/>
  <c r="N187" i="16"/>
  <c r="N188" i="16"/>
  <c r="N189" i="16"/>
  <c r="N190" i="16"/>
  <c r="N191" i="16"/>
  <c r="N192" i="16"/>
  <c r="N193" i="16"/>
  <c r="N194" i="16"/>
  <c r="N195" i="16"/>
  <c r="N196" i="16"/>
  <c r="N197" i="16"/>
  <c r="N198" i="16"/>
  <c r="N199" i="16"/>
  <c r="N200" i="16"/>
  <c r="N201" i="16"/>
  <c r="N202" i="16"/>
  <c r="N203" i="16"/>
  <c r="N204" i="16"/>
  <c r="N205" i="16"/>
  <c r="N206" i="16"/>
  <c r="N207" i="16"/>
  <c r="N208" i="16"/>
  <c r="N209" i="16"/>
  <c r="N210" i="16"/>
  <c r="N211" i="16"/>
  <c r="N212" i="16"/>
  <c r="N213" i="16"/>
  <c r="N214" i="16"/>
  <c r="N215" i="16"/>
  <c r="N216" i="16"/>
  <c r="N217" i="16"/>
  <c r="N218" i="16"/>
  <c r="N219" i="16"/>
  <c r="N220" i="16"/>
  <c r="N221" i="16"/>
  <c r="N222" i="16"/>
  <c r="N223" i="16"/>
  <c r="N224" i="16"/>
  <c r="N225" i="16"/>
  <c r="N226" i="16"/>
  <c r="N227" i="16"/>
  <c r="N228" i="16"/>
  <c r="N229" i="16"/>
  <c r="N230" i="16"/>
  <c r="N231" i="16"/>
  <c r="N232" i="16"/>
  <c r="N233" i="16"/>
  <c r="N234" i="16"/>
  <c r="N235" i="16"/>
  <c r="N236" i="16"/>
  <c r="N237" i="16"/>
  <c r="N238" i="16"/>
  <c r="N239" i="16"/>
  <c r="N240" i="16"/>
  <c r="N241" i="16"/>
  <c r="N242" i="16"/>
  <c r="N243" i="16"/>
  <c r="N244" i="16"/>
  <c r="N245" i="16"/>
  <c r="N246" i="16"/>
  <c r="N247" i="16"/>
  <c r="N248" i="16"/>
  <c r="N249" i="16"/>
  <c r="N250" i="16"/>
  <c r="N251" i="16"/>
  <c r="N252" i="16"/>
  <c r="N253" i="16"/>
  <c r="N254" i="16"/>
  <c r="N255" i="16"/>
  <c r="N256" i="16"/>
  <c r="N257" i="16"/>
  <c r="N258" i="16"/>
  <c r="N259" i="16"/>
  <c r="N260" i="16"/>
  <c r="N261" i="16"/>
  <c r="N262" i="16"/>
  <c r="N263" i="16"/>
  <c r="N264" i="16"/>
  <c r="N265" i="16"/>
  <c r="N266" i="16"/>
  <c r="N267" i="16"/>
  <c r="N268" i="16"/>
  <c r="N269" i="16"/>
  <c r="N270" i="16"/>
  <c r="N271" i="16"/>
  <c r="N272" i="16"/>
  <c r="N273" i="16"/>
  <c r="N274" i="16"/>
  <c r="N275" i="16"/>
  <c r="N276" i="16"/>
  <c r="N277" i="16"/>
  <c r="N278" i="16"/>
  <c r="N279" i="16"/>
  <c r="N280" i="16"/>
  <c r="N281" i="16"/>
  <c r="N282" i="16"/>
  <c r="N283" i="16"/>
  <c r="N284" i="16"/>
  <c r="N285" i="16"/>
  <c r="N286" i="16"/>
  <c r="N287" i="16"/>
  <c r="N288" i="16"/>
  <c r="N289" i="16"/>
  <c r="N290" i="16"/>
  <c r="N291" i="16"/>
  <c r="N292" i="16"/>
  <c r="N293" i="16"/>
  <c r="N294" i="16"/>
  <c r="N295" i="16"/>
  <c r="N296" i="16"/>
  <c r="N297" i="16"/>
  <c r="N298" i="16"/>
  <c r="N299" i="16"/>
  <c r="N300" i="16"/>
  <c r="N301" i="16"/>
  <c r="N302" i="16"/>
  <c r="N303" i="16"/>
  <c r="N304" i="16"/>
  <c r="N305" i="16"/>
  <c r="N306" i="16"/>
  <c r="N307" i="16"/>
  <c r="N308" i="16"/>
  <c r="N309" i="16"/>
  <c r="N310" i="16"/>
  <c r="N311" i="16"/>
  <c r="N312" i="16"/>
  <c r="N313" i="16"/>
  <c r="N314" i="16"/>
  <c r="N315" i="16"/>
  <c r="N316" i="16"/>
  <c r="N317" i="16"/>
  <c r="N318" i="16"/>
  <c r="N319" i="16"/>
  <c r="N320" i="16"/>
  <c r="N321" i="16"/>
  <c r="N322" i="16"/>
  <c r="N323" i="16"/>
  <c r="N324" i="16"/>
  <c r="N325" i="16"/>
  <c r="N326" i="16"/>
  <c r="N327" i="16"/>
  <c r="N328" i="16"/>
  <c r="N329" i="16"/>
  <c r="N330" i="16"/>
  <c r="N331" i="16"/>
  <c r="N332" i="16"/>
  <c r="N333" i="16"/>
  <c r="N334" i="16"/>
  <c r="N335" i="16"/>
  <c r="N336" i="16"/>
  <c r="N337" i="16"/>
  <c r="N338" i="16"/>
  <c r="N339" i="16"/>
  <c r="N340" i="16"/>
  <c r="N341" i="16"/>
  <c r="N342" i="16"/>
  <c r="N343" i="16"/>
  <c r="N344" i="16"/>
  <c r="N345" i="16"/>
  <c r="N346" i="16"/>
  <c r="N347" i="16"/>
  <c r="N348" i="16"/>
  <c r="N349" i="16"/>
  <c r="N350" i="16"/>
  <c r="N351" i="16"/>
  <c r="N352" i="16"/>
  <c r="N353" i="16"/>
  <c r="N354" i="16"/>
  <c r="N355" i="16"/>
  <c r="N356" i="16"/>
  <c r="N357" i="16"/>
  <c r="N358" i="16"/>
  <c r="N359" i="16"/>
  <c r="N360" i="16"/>
  <c r="N361" i="16"/>
  <c r="N362" i="16"/>
  <c r="N363" i="16"/>
  <c r="N364" i="16"/>
  <c r="N365" i="16"/>
  <c r="N366" i="16"/>
  <c r="N367" i="16"/>
  <c r="N368" i="16"/>
  <c r="N369" i="16"/>
  <c r="N370" i="16"/>
  <c r="N371" i="16"/>
  <c r="N372" i="16"/>
  <c r="N373" i="16"/>
  <c r="N374" i="16"/>
  <c r="N375" i="16"/>
  <c r="N376" i="16"/>
  <c r="N377" i="16"/>
  <c r="N378" i="16"/>
  <c r="N379" i="16"/>
  <c r="N380" i="16"/>
  <c r="N381" i="16"/>
  <c r="N382" i="16"/>
  <c r="N383" i="16"/>
  <c r="N384" i="16"/>
  <c r="N385" i="16"/>
  <c r="N386" i="16"/>
  <c r="N387" i="16"/>
  <c r="N388" i="16"/>
  <c r="N389" i="16"/>
  <c r="N390" i="16"/>
  <c r="N391" i="16"/>
  <c r="N392" i="16"/>
  <c r="N393" i="16"/>
  <c r="N394" i="16"/>
  <c r="N395" i="16"/>
  <c r="N396" i="16"/>
  <c r="N397" i="16"/>
  <c r="N398" i="16"/>
  <c r="N399" i="16"/>
  <c r="N400" i="16"/>
  <c r="N401" i="16"/>
  <c r="N402" i="16"/>
  <c r="N403" i="16"/>
  <c r="Q92" i="16"/>
  <c r="Q93" i="16"/>
  <c r="Q94" i="16"/>
  <c r="Q95" i="16"/>
  <c r="Q96" i="16"/>
  <c r="Q97" i="16"/>
  <c r="Q98" i="16"/>
  <c r="Q99" i="16"/>
  <c r="Q100" i="16"/>
  <c r="Q101" i="16"/>
  <c r="Q102" i="16"/>
  <c r="Q103" i="16"/>
  <c r="Q104" i="16"/>
  <c r="Q105" i="16"/>
  <c r="Q106" i="16"/>
  <c r="Q107" i="16"/>
  <c r="Q108" i="16"/>
  <c r="Q109" i="16"/>
  <c r="Q110" i="16"/>
  <c r="Q111" i="16"/>
  <c r="Q112" i="16"/>
  <c r="Q113" i="16"/>
  <c r="Q114" i="16"/>
  <c r="Q115" i="16"/>
  <c r="Q116" i="16"/>
  <c r="Q117" i="16"/>
  <c r="Q118" i="16"/>
  <c r="Q119" i="16"/>
  <c r="Q120" i="16"/>
  <c r="Q121" i="16"/>
  <c r="Q122" i="16"/>
  <c r="Q123" i="16"/>
  <c r="Q124" i="16"/>
  <c r="Q125" i="16"/>
  <c r="Q126" i="16"/>
  <c r="Q127" i="16"/>
  <c r="Q128" i="16"/>
  <c r="Q129" i="16"/>
  <c r="Q130" i="16"/>
  <c r="Q131" i="16"/>
  <c r="Q132" i="16"/>
  <c r="Q133" i="16"/>
  <c r="Q134" i="16"/>
  <c r="Q135" i="16"/>
  <c r="Q136" i="16"/>
  <c r="Q137" i="16"/>
  <c r="Q138" i="16"/>
  <c r="Q139" i="16"/>
  <c r="Q140" i="16"/>
  <c r="Q141" i="16"/>
  <c r="Q142" i="16"/>
  <c r="Q143" i="16"/>
  <c r="Q144" i="16"/>
  <c r="Q145" i="16"/>
  <c r="Q146" i="16"/>
  <c r="Q147" i="16"/>
  <c r="Q148" i="16"/>
  <c r="Q149" i="16"/>
  <c r="Q150" i="16"/>
  <c r="Q151" i="16"/>
  <c r="Q152" i="16"/>
  <c r="Q153" i="16"/>
  <c r="Q154" i="16"/>
  <c r="Q155" i="16"/>
  <c r="Q156" i="16"/>
  <c r="Q157" i="16"/>
  <c r="Q158" i="16"/>
  <c r="Q159" i="16"/>
  <c r="K2" i="15"/>
  <c r="K3" i="15"/>
  <c r="K4" i="15"/>
  <c r="K5" i="15"/>
  <c r="K6" i="15"/>
  <c r="K7" i="15"/>
  <c r="K8" i="15"/>
  <c r="K9" i="15"/>
  <c r="I9" i="15" s="1"/>
  <c r="K10" i="15"/>
  <c r="K11" i="15"/>
  <c r="K12" i="15"/>
  <c r="K13" i="15"/>
  <c r="K14" i="15"/>
  <c r="K15" i="15"/>
  <c r="K16" i="15"/>
  <c r="K17" i="15"/>
  <c r="I17" i="15" s="1"/>
  <c r="K18" i="15"/>
  <c r="K19" i="15"/>
  <c r="K20" i="15"/>
  <c r="K21" i="15"/>
  <c r="K22" i="15"/>
  <c r="K23" i="15"/>
  <c r="K24" i="15"/>
  <c r="K25" i="15"/>
  <c r="I25" i="15" s="1"/>
  <c r="K26" i="15"/>
  <c r="K27" i="15"/>
  <c r="K28" i="15"/>
  <c r="K29" i="15"/>
  <c r="K30" i="15"/>
  <c r="K31" i="15"/>
  <c r="K32" i="15"/>
  <c r="K33" i="15"/>
  <c r="I33" i="15" s="1"/>
  <c r="K34" i="15"/>
  <c r="K35" i="15"/>
  <c r="K36" i="15"/>
  <c r="K37" i="15"/>
  <c r="K38" i="15"/>
  <c r="K39" i="15"/>
  <c r="K40" i="15"/>
  <c r="K41" i="15"/>
  <c r="I41" i="15" s="1"/>
  <c r="K42" i="15"/>
  <c r="K43" i="15"/>
  <c r="K44" i="15"/>
  <c r="K45" i="15"/>
  <c r="K46" i="15"/>
  <c r="K47" i="15"/>
  <c r="K48" i="15"/>
  <c r="K49" i="15"/>
  <c r="I49" i="15" s="1"/>
  <c r="K50" i="15"/>
  <c r="K51" i="15"/>
  <c r="K52" i="15"/>
  <c r="K53" i="15"/>
  <c r="K54" i="15"/>
  <c r="K55" i="15"/>
  <c r="K56" i="15"/>
  <c r="K57" i="15"/>
  <c r="I57" i="15" s="1"/>
  <c r="K58" i="15"/>
  <c r="K59" i="15"/>
  <c r="K60" i="15"/>
  <c r="K61" i="15"/>
  <c r="K62" i="15"/>
  <c r="K63" i="15"/>
  <c r="K64" i="15"/>
  <c r="I64" i="15" s="1"/>
  <c r="K65" i="15"/>
  <c r="I65" i="15" s="1"/>
  <c r="K66" i="15"/>
  <c r="K67" i="15"/>
  <c r="K68" i="15"/>
  <c r="K69" i="15"/>
  <c r="K70" i="15"/>
  <c r="K71" i="15"/>
  <c r="K72" i="15"/>
  <c r="I72" i="15" s="1"/>
  <c r="K73" i="15"/>
  <c r="I73" i="15" s="1"/>
  <c r="K74" i="15"/>
  <c r="K75" i="15"/>
  <c r="K76" i="15"/>
  <c r="K77" i="15"/>
  <c r="K78" i="15"/>
  <c r="K79" i="15"/>
  <c r="K80" i="15"/>
  <c r="I80" i="15" s="1"/>
  <c r="K81" i="15"/>
  <c r="I81" i="15" s="1"/>
  <c r="K82" i="15"/>
  <c r="K83" i="15"/>
  <c r="K84" i="15"/>
  <c r="K85" i="15"/>
  <c r="K86" i="15"/>
  <c r="K87" i="15"/>
  <c r="K88" i="15"/>
  <c r="I88" i="15" s="1"/>
  <c r="I2" i="15"/>
  <c r="J2" i="15"/>
  <c r="N2" i="15"/>
  <c r="O2" i="15"/>
  <c r="I3" i="15"/>
  <c r="J3" i="15"/>
  <c r="N3" i="15"/>
  <c r="O3" i="15"/>
  <c r="I4" i="15"/>
  <c r="J4" i="15"/>
  <c r="N4" i="15"/>
  <c r="O4" i="15"/>
  <c r="I5" i="15"/>
  <c r="J5" i="15"/>
  <c r="N5" i="15"/>
  <c r="O5" i="15"/>
  <c r="I6" i="15"/>
  <c r="J6" i="15"/>
  <c r="N6" i="15"/>
  <c r="O6" i="15"/>
  <c r="I7" i="15"/>
  <c r="J7" i="15"/>
  <c r="N7" i="15"/>
  <c r="O7" i="15"/>
  <c r="I8" i="15"/>
  <c r="J8" i="15"/>
  <c r="N8" i="15"/>
  <c r="O8" i="15"/>
  <c r="J9" i="15"/>
  <c r="N9" i="15"/>
  <c r="O9" i="15"/>
  <c r="I10" i="15"/>
  <c r="J10" i="15"/>
  <c r="N10" i="15"/>
  <c r="O10" i="15"/>
  <c r="J84" i="15"/>
  <c r="I84" i="15"/>
  <c r="N84" i="15"/>
  <c r="O84" i="15"/>
  <c r="J85" i="15"/>
  <c r="I85" i="15"/>
  <c r="N85" i="15"/>
  <c r="O85" i="15"/>
  <c r="J86" i="15"/>
  <c r="I86" i="15"/>
  <c r="N86" i="15"/>
  <c r="O86" i="15"/>
  <c r="I87" i="15"/>
  <c r="J87" i="15"/>
  <c r="N87" i="15"/>
  <c r="O87" i="15"/>
  <c r="J88" i="15"/>
  <c r="N88" i="15"/>
  <c r="O88" i="15"/>
  <c r="I89" i="15"/>
  <c r="J89" i="15"/>
  <c r="K89" i="15"/>
  <c r="N89" i="15"/>
  <c r="O89" i="15"/>
  <c r="I66" i="15"/>
  <c r="I70" i="15"/>
  <c r="I71" i="15"/>
  <c r="I79" i="15"/>
  <c r="I82" i="15"/>
  <c r="I83" i="15"/>
  <c r="I63" i="15"/>
  <c r="J63" i="15"/>
  <c r="N63" i="15"/>
  <c r="O63" i="15"/>
  <c r="J64" i="15"/>
  <c r="N64" i="15"/>
  <c r="O64" i="15"/>
  <c r="J65" i="15"/>
  <c r="N65" i="15"/>
  <c r="O65" i="15"/>
  <c r="J66" i="15"/>
  <c r="N66" i="15"/>
  <c r="O66" i="15"/>
  <c r="I67" i="15"/>
  <c r="J67" i="15"/>
  <c r="N67" i="15"/>
  <c r="O67" i="15"/>
  <c r="I68" i="15"/>
  <c r="J68" i="15"/>
  <c r="N68" i="15"/>
  <c r="O68" i="15"/>
  <c r="I69" i="15"/>
  <c r="J69" i="15"/>
  <c r="N69" i="15"/>
  <c r="O69" i="15"/>
  <c r="J70" i="15"/>
  <c r="N70" i="15"/>
  <c r="O70" i="15"/>
  <c r="J71" i="15"/>
  <c r="N71" i="15"/>
  <c r="O71" i="15"/>
  <c r="J72" i="15"/>
  <c r="N72" i="15"/>
  <c r="O72" i="15"/>
  <c r="J73" i="15"/>
  <c r="N73" i="15"/>
  <c r="O73" i="15"/>
  <c r="I74" i="15"/>
  <c r="J74" i="15"/>
  <c r="N74" i="15"/>
  <c r="O74" i="15"/>
  <c r="I75" i="15"/>
  <c r="J75" i="15"/>
  <c r="N75" i="15"/>
  <c r="O75" i="15"/>
  <c r="I76" i="15"/>
  <c r="J76" i="15"/>
  <c r="N76" i="15"/>
  <c r="O76" i="15"/>
  <c r="I77" i="15"/>
  <c r="J77" i="15"/>
  <c r="N77" i="15"/>
  <c r="O77" i="15"/>
  <c r="I78" i="15"/>
  <c r="J78" i="15"/>
  <c r="N78" i="15"/>
  <c r="O78" i="15"/>
  <c r="J79" i="15"/>
  <c r="N79" i="15"/>
  <c r="O79" i="15"/>
  <c r="J80" i="15"/>
  <c r="N80" i="15"/>
  <c r="O80" i="15"/>
  <c r="J81" i="15"/>
  <c r="N81" i="15"/>
  <c r="O81" i="15"/>
  <c r="J82" i="15"/>
  <c r="N82" i="15"/>
  <c r="O82" i="15"/>
  <c r="J83" i="15"/>
  <c r="N83" i="15"/>
  <c r="O83" i="15"/>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47" i="15"/>
  <c r="J48" i="15"/>
  <c r="J49" i="15"/>
  <c r="J50" i="15"/>
  <c r="J51" i="15"/>
  <c r="J52" i="15"/>
  <c r="J53" i="15"/>
  <c r="J54" i="15"/>
  <c r="J55" i="15"/>
  <c r="J56" i="15"/>
  <c r="J57" i="15"/>
  <c r="J58" i="15"/>
  <c r="J59" i="15"/>
  <c r="J60" i="15"/>
  <c r="J61" i="15"/>
  <c r="J62" i="15"/>
  <c r="O13" i="15"/>
  <c r="N37" i="15"/>
  <c r="O37" i="15"/>
  <c r="N38" i="15"/>
  <c r="O38" i="15"/>
  <c r="N39" i="15"/>
  <c r="O39" i="15"/>
  <c r="N40" i="15"/>
  <c r="O40" i="15"/>
  <c r="N41" i="15"/>
  <c r="O41" i="15"/>
  <c r="N42" i="15"/>
  <c r="O42" i="15"/>
  <c r="N43" i="15"/>
  <c r="O43" i="15"/>
  <c r="N44" i="15"/>
  <c r="O44" i="15"/>
  <c r="N45" i="15"/>
  <c r="O45" i="15"/>
  <c r="N46" i="15"/>
  <c r="O46" i="15"/>
  <c r="N47" i="15"/>
  <c r="O47" i="15"/>
  <c r="N48" i="15"/>
  <c r="O48" i="15"/>
  <c r="N49" i="15"/>
  <c r="O49" i="15"/>
  <c r="N50" i="15"/>
  <c r="O50" i="15"/>
  <c r="N51" i="15"/>
  <c r="O51" i="15"/>
  <c r="N52" i="15"/>
  <c r="O52" i="15"/>
  <c r="N53" i="15"/>
  <c r="O53" i="15"/>
  <c r="N54" i="15"/>
  <c r="O54" i="15"/>
  <c r="N55" i="15"/>
  <c r="O55" i="15"/>
  <c r="N56" i="15"/>
  <c r="O56" i="15"/>
  <c r="N57" i="15"/>
  <c r="O57" i="15"/>
  <c r="N58" i="15"/>
  <c r="O58" i="15"/>
  <c r="N59" i="15"/>
  <c r="O59" i="15"/>
  <c r="N60" i="15"/>
  <c r="O60" i="15"/>
  <c r="N61" i="15"/>
  <c r="O61" i="15"/>
  <c r="N62" i="15"/>
  <c r="O62" i="15"/>
  <c r="I11" i="15"/>
  <c r="I12" i="15"/>
  <c r="I13" i="15"/>
  <c r="I14" i="15"/>
  <c r="I15" i="15"/>
  <c r="I16" i="15"/>
  <c r="I18" i="15"/>
  <c r="I19" i="15"/>
  <c r="I20" i="15"/>
  <c r="I21" i="15"/>
  <c r="I22" i="15"/>
  <c r="I23" i="15"/>
  <c r="I24" i="15"/>
  <c r="I26" i="15"/>
  <c r="I27" i="15"/>
  <c r="I28" i="15"/>
  <c r="I29" i="15"/>
  <c r="I30" i="15"/>
  <c r="I31" i="15"/>
  <c r="I32" i="15"/>
  <c r="I34" i="15"/>
  <c r="I35" i="15"/>
  <c r="I36" i="15"/>
  <c r="I38" i="15"/>
  <c r="I39" i="15"/>
  <c r="I40" i="15"/>
  <c r="I42" i="15"/>
  <c r="I43" i="15"/>
  <c r="I44" i="15"/>
  <c r="I45" i="15"/>
  <c r="I46" i="15"/>
  <c r="I47" i="15"/>
  <c r="I48" i="15"/>
  <c r="I50" i="15"/>
  <c r="I51" i="15"/>
  <c r="I52" i="15"/>
  <c r="I53" i="15"/>
  <c r="I54" i="15"/>
  <c r="I55" i="15"/>
  <c r="I56" i="15"/>
  <c r="I58" i="15"/>
  <c r="I59" i="15"/>
  <c r="I60" i="15"/>
  <c r="I61" i="15"/>
  <c r="I62" i="15"/>
  <c r="I37" i="15"/>
  <c r="Q160" i="16"/>
  <c r="Q161" i="16"/>
  <c r="Q162" i="16"/>
  <c r="Q163" i="16"/>
  <c r="Q164" i="16"/>
  <c r="Q165" i="16"/>
  <c r="Q166" i="16"/>
  <c r="Q167" i="16"/>
  <c r="Q168" i="16"/>
  <c r="Q169" i="16"/>
  <c r="Q170" i="16"/>
  <c r="Q171" i="16"/>
  <c r="Q172" i="16"/>
  <c r="Q173" i="16"/>
  <c r="Q174" i="16"/>
  <c r="Q175" i="16"/>
  <c r="Q176" i="16"/>
  <c r="Q177" i="16"/>
  <c r="Q178" i="16"/>
  <c r="Q179" i="16"/>
  <c r="Q180" i="16"/>
  <c r="Q181" i="16"/>
  <c r="Q182" i="16"/>
  <c r="Q183" i="16"/>
  <c r="Q184" i="16"/>
  <c r="Q185" i="16"/>
  <c r="Q186" i="16"/>
  <c r="Q187" i="16"/>
  <c r="Q188" i="16"/>
  <c r="Q189" i="16"/>
  <c r="Q190" i="16"/>
  <c r="Q191" i="16"/>
  <c r="Q192" i="16"/>
  <c r="Q193" i="16"/>
  <c r="Q194" i="16"/>
  <c r="Q195" i="16"/>
  <c r="Q196" i="16"/>
  <c r="Q197" i="16"/>
  <c r="Q198" i="16"/>
  <c r="Q199" i="16"/>
  <c r="Q200" i="16"/>
  <c r="Q201" i="16"/>
  <c r="Q202" i="16"/>
  <c r="Q203" i="16"/>
  <c r="Q204" i="16"/>
  <c r="Q205" i="16"/>
  <c r="Q206" i="16"/>
  <c r="Q207" i="16"/>
  <c r="Q208" i="16"/>
  <c r="Q209" i="16"/>
  <c r="Q210" i="16"/>
  <c r="Q211" i="16"/>
  <c r="Q212" i="16"/>
  <c r="Q213" i="16"/>
  <c r="Q214" i="16"/>
  <c r="Q215" i="16"/>
  <c r="Q216" i="16"/>
  <c r="Q217" i="16"/>
  <c r="Q218" i="16"/>
  <c r="Q219" i="16"/>
  <c r="Q220" i="16"/>
  <c r="Q221" i="16"/>
  <c r="Q222" i="16"/>
  <c r="Q223" i="16"/>
  <c r="Q224" i="16"/>
  <c r="Q225" i="16"/>
  <c r="Q226" i="16"/>
  <c r="Q227" i="16"/>
  <c r="Q228" i="16"/>
  <c r="Q229" i="16"/>
  <c r="Q230" i="16"/>
  <c r="Q231" i="16"/>
  <c r="Q232" i="16"/>
  <c r="Q233" i="16"/>
  <c r="Q234" i="16"/>
  <c r="Q235" i="16"/>
  <c r="Q236" i="16"/>
  <c r="Q237" i="16"/>
  <c r="Q238" i="16"/>
  <c r="Q239" i="16"/>
  <c r="Q240" i="16"/>
  <c r="Q241" i="16"/>
  <c r="Q242" i="16"/>
  <c r="Q243" i="16"/>
  <c r="Q244" i="16"/>
  <c r="Q245" i="16"/>
  <c r="Q246" i="16"/>
  <c r="Q247" i="16"/>
  <c r="Q248" i="16"/>
  <c r="Q249" i="16"/>
  <c r="Q250" i="16"/>
  <c r="Q251" i="16"/>
  <c r="Q252" i="16"/>
  <c r="Q253" i="16"/>
  <c r="Q254" i="16"/>
  <c r="Q255" i="16"/>
  <c r="Q256" i="16"/>
  <c r="Q257" i="16"/>
  <c r="Q258" i="16"/>
  <c r="Q259" i="16"/>
  <c r="Q260" i="16"/>
  <c r="Q261" i="16"/>
  <c r="Q262" i="16"/>
  <c r="Q263" i="16"/>
  <c r="Q264" i="16"/>
  <c r="Q265" i="16"/>
  <c r="Q266" i="16"/>
  <c r="Q267" i="16"/>
  <c r="Q268" i="16"/>
  <c r="Q269" i="16"/>
  <c r="Q270" i="16"/>
  <c r="Q271" i="16"/>
  <c r="Q272" i="16"/>
  <c r="Q273" i="16"/>
  <c r="Q274" i="16"/>
  <c r="Q275" i="16"/>
  <c r="Q276" i="16"/>
  <c r="Q277" i="16"/>
  <c r="Q278" i="16"/>
  <c r="Q279" i="16"/>
  <c r="Q280" i="16"/>
  <c r="Q281" i="16"/>
  <c r="Q282" i="16"/>
  <c r="Q283" i="16"/>
  <c r="Q284" i="16"/>
  <c r="Q285" i="16"/>
  <c r="Q286" i="16"/>
  <c r="Q287" i="16"/>
  <c r="Q288" i="16"/>
  <c r="Q289" i="16"/>
  <c r="Q290" i="16"/>
  <c r="Q291" i="16"/>
  <c r="Q292" i="16"/>
  <c r="Q293" i="16"/>
  <c r="Q294" i="16"/>
  <c r="Q295" i="16"/>
  <c r="Q296" i="16"/>
  <c r="Q297" i="16"/>
  <c r="Q298" i="16"/>
  <c r="Q299" i="16"/>
  <c r="Q300" i="16"/>
  <c r="Q301" i="16"/>
  <c r="Q302" i="16"/>
  <c r="Q303" i="16"/>
  <c r="Q304" i="16"/>
  <c r="Q305" i="16"/>
  <c r="Q306" i="16"/>
  <c r="Q307" i="16"/>
  <c r="Q308" i="16"/>
  <c r="Q309" i="16"/>
  <c r="Q310" i="16"/>
  <c r="Q311" i="16"/>
  <c r="Q312" i="16"/>
  <c r="Q313" i="16"/>
  <c r="Q314" i="16"/>
  <c r="Q315" i="16"/>
  <c r="Q316" i="16"/>
  <c r="Q317" i="16"/>
  <c r="Q318" i="16"/>
  <c r="Q319" i="16"/>
  <c r="Q320" i="16"/>
  <c r="Q321" i="16"/>
  <c r="Q322" i="16"/>
  <c r="Q323" i="16"/>
  <c r="Q324" i="16"/>
  <c r="Q325" i="16"/>
  <c r="Q326" i="16"/>
  <c r="Q327" i="16"/>
  <c r="Q328" i="16"/>
  <c r="Q329" i="16"/>
  <c r="Q330" i="16"/>
  <c r="Q331" i="16"/>
  <c r="Q332" i="16"/>
  <c r="Q333" i="16"/>
  <c r="Q334" i="16"/>
  <c r="Q335" i="16"/>
  <c r="Q336" i="16"/>
  <c r="Q337" i="16"/>
  <c r="Q338" i="16"/>
  <c r="Q339" i="16"/>
  <c r="Q340" i="16"/>
  <c r="Q341" i="16"/>
  <c r="Q342" i="16"/>
  <c r="Q343" i="16"/>
  <c r="Q344" i="16"/>
  <c r="Q345" i="16"/>
  <c r="Q346" i="16"/>
  <c r="Q347" i="16"/>
  <c r="Q348" i="16"/>
  <c r="Q349" i="16"/>
  <c r="Q350" i="16"/>
  <c r="Q351" i="16"/>
  <c r="Q352" i="16"/>
  <c r="Q353" i="16"/>
  <c r="Q354" i="16"/>
  <c r="Q355" i="16"/>
  <c r="Q356" i="16"/>
  <c r="Q357" i="16"/>
  <c r="Q358" i="16"/>
  <c r="Q359" i="16"/>
  <c r="Q360" i="16"/>
  <c r="Q361" i="16"/>
  <c r="Q362" i="16"/>
  <c r="Q363" i="16"/>
  <c r="Q364" i="16"/>
  <c r="Q365" i="16"/>
  <c r="Q366" i="16"/>
  <c r="Q367" i="16"/>
  <c r="Q368" i="16"/>
  <c r="Q369" i="16"/>
  <c r="Q370" i="16"/>
  <c r="Q371" i="16"/>
  <c r="Q372" i="16"/>
  <c r="Q373" i="16"/>
  <c r="Q374" i="16"/>
  <c r="Q375" i="16"/>
  <c r="Q376" i="16"/>
  <c r="Q377" i="16"/>
  <c r="Q378" i="16"/>
  <c r="Q379" i="16"/>
  <c r="Q380" i="16"/>
  <c r="Q381" i="16"/>
  <c r="Q382" i="16"/>
  <c r="Q383" i="16"/>
  <c r="Q384" i="16"/>
  <c r="Q385" i="16"/>
  <c r="Q386" i="16"/>
  <c r="Q387" i="16"/>
  <c r="Q388" i="16"/>
  <c r="Q389" i="16"/>
  <c r="Q390" i="16"/>
  <c r="Q391" i="16"/>
  <c r="Q392" i="16"/>
  <c r="Q393" i="16"/>
  <c r="Q394" i="16"/>
  <c r="Q395" i="16"/>
  <c r="Q396" i="16"/>
  <c r="Q397" i="16"/>
  <c r="Q398" i="16"/>
  <c r="Q399" i="16"/>
  <c r="Q400" i="16"/>
  <c r="Q401" i="16"/>
  <c r="Q402" i="16"/>
  <c r="Q403" i="16"/>
  <c r="Q404" i="16"/>
  <c r="Q405" i="16"/>
  <c r="Q406" i="16"/>
  <c r="Q407" i="16"/>
  <c r="Q408" i="16"/>
  <c r="Q409" i="16"/>
  <c r="Q410" i="16"/>
  <c r="Q411" i="16"/>
  <c r="Q412" i="16"/>
  <c r="Q413" i="16"/>
  <c r="Q414" i="16"/>
  <c r="Q415" i="16"/>
  <c r="Q416" i="16"/>
  <c r="Q417" i="16"/>
  <c r="Q418" i="16"/>
  <c r="Q419" i="16"/>
  <c r="Q420" i="16"/>
  <c r="Q421" i="16"/>
  <c r="Q422" i="16"/>
  <c r="Q423" i="16"/>
  <c r="Q424" i="16"/>
  <c r="Q425" i="16"/>
  <c r="Q426" i="16"/>
  <c r="Q427" i="16"/>
  <c r="Q428" i="16"/>
  <c r="Q429" i="16"/>
  <c r="Q430" i="16"/>
  <c r="Q431" i="16"/>
  <c r="Q432" i="16"/>
  <c r="Q433" i="16"/>
  <c r="Q434" i="16"/>
  <c r="Q435" i="16"/>
  <c r="Q436" i="16"/>
  <c r="Q437" i="16"/>
  <c r="Q438" i="16"/>
  <c r="Q439" i="16"/>
  <c r="Q440" i="16"/>
  <c r="Q441" i="16"/>
  <c r="Q442" i="16"/>
  <c r="Q443" i="16"/>
  <c r="Q444" i="16"/>
  <c r="Q445" i="16"/>
  <c r="Q446" i="16"/>
  <c r="Q447" i="16"/>
  <c r="Q448" i="16"/>
  <c r="N404" i="16" a="1"/>
  <c r="N404" i="16" s="1"/>
  <c r="N405" i="16" a="1"/>
  <c r="N405" i="16" s="1"/>
  <c r="N406" i="16" a="1"/>
  <c r="N406" i="16" s="1"/>
  <c r="N407" i="16" a="1"/>
  <c r="N407" i="16" s="1"/>
  <c r="N408" i="16" a="1"/>
  <c r="N408" i="16" s="1"/>
  <c r="N409" i="16" a="1"/>
  <c r="N409" i="16" s="1"/>
  <c r="N410" i="16" a="1"/>
  <c r="N410" i="16" s="1"/>
  <c r="N411" i="16" a="1"/>
  <c r="N411" i="16" s="1"/>
  <c r="N412" i="16" a="1"/>
  <c r="N412" i="16" s="1"/>
  <c r="N413" i="16" a="1"/>
  <c r="N413" i="16" s="1"/>
  <c r="N414" i="16" a="1"/>
  <c r="N414" i="16" s="1"/>
  <c r="N415" i="16" a="1"/>
  <c r="N415" i="16" s="1"/>
  <c r="N416" i="16" a="1"/>
  <c r="N416" i="16" s="1"/>
  <c r="N417" i="16" a="1"/>
  <c r="N417" i="16" s="1"/>
  <c r="N418" i="16" a="1"/>
  <c r="N418" i="16" s="1"/>
  <c r="N419" i="16" a="1"/>
  <c r="N419" i="16" s="1"/>
  <c r="N420" i="16" a="1"/>
  <c r="N420" i="16" s="1"/>
  <c r="N421" i="16" a="1"/>
  <c r="N421" i="16" s="1"/>
  <c r="N422" i="16" a="1"/>
  <c r="N422" i="16" s="1"/>
  <c r="N423" i="16" a="1"/>
  <c r="N423" i="16" s="1"/>
  <c r="N424" i="16" a="1"/>
  <c r="N424" i="16" s="1"/>
  <c r="N425" i="16" a="1"/>
  <c r="N425" i="16" s="1"/>
  <c r="N426" i="16" a="1"/>
  <c r="N426" i="16" s="1"/>
  <c r="N427" i="16" a="1"/>
  <c r="N427" i="16" s="1"/>
  <c r="N428" i="16" a="1"/>
  <c r="N428" i="16" s="1"/>
  <c r="N429" i="16" a="1"/>
  <c r="N429" i="16" s="1"/>
  <c r="N430" i="16" a="1"/>
  <c r="N430" i="16" s="1"/>
  <c r="N431" i="16" a="1"/>
  <c r="N431" i="16" s="1"/>
  <c r="N432" i="16" a="1"/>
  <c r="N432" i="16" s="1"/>
  <c r="N433" i="16" a="1"/>
  <c r="N433" i="16" s="1"/>
  <c r="N434" i="16" a="1"/>
  <c r="N434" i="16" s="1"/>
  <c r="N435" i="16" a="1"/>
  <c r="N435" i="16" s="1"/>
  <c r="N436" i="16" a="1"/>
  <c r="N436" i="16" s="1"/>
  <c r="N437" i="16" a="1"/>
  <c r="N437" i="16" s="1"/>
  <c r="N438" i="16" a="1"/>
  <c r="N438" i="16" s="1"/>
  <c r="N439" i="16" a="1"/>
  <c r="N439" i="16" s="1"/>
  <c r="N440" i="16" a="1"/>
  <c r="N440" i="16" s="1"/>
  <c r="N441" i="16" a="1"/>
  <c r="N441" i="16" s="1"/>
  <c r="N442" i="16" a="1"/>
  <c r="N442" i="16" s="1"/>
  <c r="N443" i="16" a="1"/>
  <c r="N443" i="16" s="1"/>
  <c r="N444" i="16" a="1"/>
  <c r="N444" i="16" s="1"/>
  <c r="N445" i="16" a="1"/>
  <c r="N445" i="16" s="1"/>
  <c r="N446" i="16" a="1"/>
  <c r="N446" i="16" s="1"/>
  <c r="N447" i="16" a="1"/>
  <c r="N447" i="16" s="1"/>
  <c r="N448" i="16" a="1"/>
  <c r="N448" i="16" s="1"/>
  <c r="N449" i="16" a="1"/>
  <c r="N449" i="16" s="1"/>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8" i="16"/>
  <c r="O11" i="15"/>
  <c r="O12" i="15"/>
  <c r="O14" i="15"/>
  <c r="O15" i="15"/>
  <c r="O16" i="15"/>
  <c r="O17" i="15"/>
  <c r="O18" i="15"/>
  <c r="O19" i="15"/>
  <c r="O20" i="15"/>
  <c r="O21" i="15"/>
  <c r="O22" i="15"/>
  <c r="O23" i="15"/>
  <c r="O24" i="15"/>
  <c r="O25" i="15"/>
  <c r="O26" i="15"/>
  <c r="O27" i="15"/>
  <c r="O28" i="15"/>
  <c r="O29" i="15"/>
  <c r="O30" i="15"/>
  <c r="O31" i="15"/>
  <c r="O32" i="15"/>
  <c r="O33" i="15"/>
  <c r="O34" i="15"/>
  <c r="O35" i="15"/>
  <c r="O36" i="15"/>
  <c r="C28" i="15"/>
  <c r="C29" i="15"/>
  <c r="C30" i="15"/>
  <c r="C31" i="15"/>
  <c r="C32" i="15"/>
  <c r="C33" i="15"/>
  <c r="C34" i="15"/>
  <c r="C35" i="15"/>
  <c r="C36" i="15"/>
  <c r="C37" i="15"/>
  <c r="C38" i="15"/>
  <c r="C39" i="15"/>
  <c r="C40" i="15"/>
  <c r="C41" i="15"/>
  <c r="C42" i="15"/>
  <c r="C43" i="15"/>
  <c r="C44" i="15"/>
  <c r="C45" i="15"/>
  <c r="C46" i="15"/>
  <c r="C47" i="15"/>
  <c r="C48" i="15"/>
  <c r="C49" i="15"/>
  <c r="C50" i="15"/>
  <c r="C51" i="15"/>
  <c r="C27" i="15"/>
  <c r="C2" i="15"/>
  <c r="B3" i="15"/>
  <c r="B4" i="15" s="1"/>
  <c r="C3" i="15" l="1"/>
  <c r="B5" i="15"/>
  <c r="C4" i="15"/>
  <c r="B6" i="15" l="1"/>
  <c r="C5" i="15"/>
  <c r="B7" i="15" l="1"/>
  <c r="C6" i="15"/>
  <c r="B8" i="15" l="1"/>
  <c r="C7" i="15"/>
  <c r="B9" i="15" l="1"/>
  <c r="C8" i="15"/>
  <c r="B10" i="15" l="1"/>
  <c r="C9" i="15"/>
  <c r="B11" i="15" l="1"/>
  <c r="C10" i="15"/>
  <c r="B12" i="15" l="1"/>
  <c r="C11" i="15"/>
  <c r="B13" i="15" l="1"/>
  <c r="C12" i="15"/>
  <c r="B14" i="15" l="1"/>
  <c r="C13" i="15"/>
  <c r="B15" i="15" l="1"/>
  <c r="C14" i="15"/>
  <c r="B16" i="15" l="1"/>
  <c r="C15" i="15"/>
  <c r="B17" i="15" l="1"/>
  <c r="C16" i="15"/>
  <c r="B18" i="15" l="1"/>
  <c r="C17" i="15"/>
  <c r="B19" i="15" l="1"/>
  <c r="C18" i="15"/>
  <c r="B20" i="15" l="1"/>
  <c r="C19" i="15"/>
  <c r="B21" i="15" l="1"/>
  <c r="C20" i="15"/>
  <c r="B22" i="15" l="1"/>
  <c r="C21" i="15"/>
  <c r="B23" i="15" l="1"/>
  <c r="C22" i="15"/>
  <c r="B24" i="15" l="1"/>
  <c r="C23" i="15"/>
  <c r="B25" i="15" l="1"/>
  <c r="C24" i="15"/>
  <c r="B26" i="15" l="1"/>
  <c r="C25" i="15"/>
  <c r="B27" i="15" l="1"/>
  <c r="C26" i="15"/>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<sst xmlns="http://schemas.openxmlformats.org/spreadsheetml/2006/main" count="1119" uniqueCount="382">
  <si>
    <t>Registratie en analyse</t>
  </si>
  <si>
    <t>Voortgang</t>
  </si>
  <si>
    <t>RfC nr.</t>
  </si>
  <si>
    <t>Product /
standaard</t>
  </si>
  <si>
    <t>Datum
indiening
RfC</t>
  </si>
  <si>
    <t>Gewenste realisatie- datum</t>
  </si>
  <si>
    <t>Prioriteit</t>
  </si>
  <si>
    <t xml:space="preserve">Naam 
organisatie </t>
  </si>
  <si>
    <t>Standaard</t>
  </si>
  <si>
    <t>Onderwerp</t>
  </si>
  <si>
    <t xml:space="preserve">Registratie
</t>
  </si>
  <si>
    <t>Spoed?</t>
  </si>
  <si>
    <t>Resultaat van
beoordeling</t>
  </si>
  <si>
    <t>Beoordeling akkoord?</t>
  </si>
  <si>
    <t>(Beoogde/ Geplande) publicatiedatum</t>
  </si>
  <si>
    <t>Opmerkingen</t>
  </si>
  <si>
    <t>Declaratie-
standaard</t>
  </si>
  <si>
    <t>Hoog</t>
  </si>
  <si>
    <t>Nee</t>
  </si>
  <si>
    <t>Ja</t>
  </si>
  <si>
    <t>ZN</t>
  </si>
  <si>
    <t xml:space="preserve">Overige
standaard </t>
  </si>
  <si>
    <t>AW319</t>
  </si>
  <si>
    <t xml:space="preserve">Schadelast
Informatie-
standaard </t>
  </si>
  <si>
    <t>Middel</t>
  </si>
  <si>
    <t>TOG</t>
  </si>
  <si>
    <t>(ACC)Release data Vecozo 2024/2025</t>
  </si>
  <si>
    <t>(PROD) Release data Vecozo 2024/2025</t>
  </si>
  <si>
    <t>Sprints Vektis</t>
  </si>
  <si>
    <t>Beoogde publicatiedatum</t>
  </si>
  <si>
    <t>Definitieve publicatiedatum</t>
  </si>
  <si>
    <t>Akkoord?</t>
  </si>
  <si>
    <t>Laag</t>
  </si>
  <si>
    <t>27-01-2025 t/m 09-02-2025</t>
  </si>
  <si>
    <t>Planning van uitvoering</t>
  </si>
  <si>
    <t>Planning van analyse</t>
  </si>
  <si>
    <t>S24029</t>
  </si>
  <si>
    <t>Z.S.M</t>
  </si>
  <si>
    <t>S24026</t>
  </si>
  <si>
    <t>S24030</t>
  </si>
  <si>
    <t>S24032</t>
  </si>
  <si>
    <t>S24028</t>
  </si>
  <si>
    <t>21-10-2024</t>
  </si>
  <si>
    <t>Nedap</t>
  </si>
  <si>
    <t>INV ZH308</t>
  </si>
  <si>
    <t>COD706</t>
  </si>
  <si>
    <t>BM801</t>
  </si>
  <si>
    <t>COD758-VEKT</t>
  </si>
  <si>
    <t>Verwijderen 2  Controles in de AW319</t>
  </si>
  <si>
    <t xml:space="preserve"> Aanpassen INVZH308 : opname invulverplichting</t>
  </si>
  <si>
    <t xml:space="preserve">Nieuwe waardes  toevoegen in COD706 </t>
  </si>
  <si>
    <t>Aanpassing aan de BM801 Code 5 = IZA transformatiemiddelen moet worden toegevoegd</t>
  </si>
  <si>
    <t>Toevoegen code aanleunwooning</t>
  </si>
  <si>
    <t>Via ACW</t>
  </si>
  <si>
    <t>Ingetrokken</t>
  </si>
  <si>
    <t>30-12-2024 t/m 12-01-2025</t>
  </si>
  <si>
    <t>18-11-2024 t/m 01-12-2024</t>
  </si>
  <si>
    <t>16-12-2024 t/m 29-12-2024</t>
  </si>
  <si>
    <t>Tweede ronde</t>
  </si>
  <si>
    <t>Status</t>
  </si>
  <si>
    <t>Voltooid</t>
  </si>
  <si>
    <t>S25001</t>
  </si>
  <si>
    <t>S24027</t>
  </si>
  <si>
    <t>BER/RBC/AW319</t>
  </si>
  <si>
    <t>Diverse wijzigen op de AW319: INV, RBC en BER</t>
  </si>
  <si>
    <t>13-01-2025 t/m 26-01-2025</t>
  </si>
  <si>
    <t>S25002</t>
  </si>
  <si>
    <t>S25003</t>
  </si>
  <si>
    <t>GPH24001</t>
  </si>
  <si>
    <t>GPH24002</t>
  </si>
  <si>
    <t>CZ</t>
  </si>
  <si>
    <t>Aanvraag 2 nieuwe GPH-codes + 1 wijziging</t>
  </si>
  <si>
    <t>COD456</t>
  </si>
  <si>
    <t>Aanvraag nieuwe waarde COD456-VEKT A-gph-1 aanvullende generieke productcode hulpmiddelen 1</t>
  </si>
  <si>
    <t>CAK</t>
  </si>
  <si>
    <t>DieetPlaneet</t>
  </si>
  <si>
    <t>VZ845</t>
  </si>
  <si>
    <t>GDS801</t>
  </si>
  <si>
    <t xml:space="preserve">Aanpassing CL0027-CAK t/m CL0030-CAK ingangdata verlengen naar 01-01-2026 </t>
  </si>
  <si>
    <t>GPH</t>
  </si>
  <si>
    <t>Planning en Uitvoering</t>
  </si>
  <si>
    <t>Advies 
AcW</t>
  </si>
  <si>
    <t>Registratie
&amp; Analyse</t>
  </si>
  <si>
    <t>Beoordeling</t>
  </si>
  <si>
    <t>Planning &amp; uitvoering</t>
  </si>
  <si>
    <t>Afgerond</t>
  </si>
  <si>
    <t>Planning doorvoeren
wijziging</t>
  </si>
  <si>
    <t>realisatiedatum</t>
  </si>
  <si>
    <t>S22041</t>
  </si>
  <si>
    <t>Declaratie-standaard</t>
  </si>
  <si>
    <t>z.s.m.</t>
  </si>
  <si>
    <t>VGZ</t>
  </si>
  <si>
    <t>Versoepelen RBC ZH308 mbt Code geslacht</t>
  </si>
  <si>
    <t>ja</t>
  </si>
  <si>
    <t xml:space="preserve">RFC is nu bij VECOZO: geen upd wat betreft vektie is deze klaar </t>
  </si>
  <si>
    <t>S23017</t>
  </si>
  <si>
    <t>Diverse aanpassingen GDS801/802 mbt het contractplafond</t>
  </si>
  <si>
    <t xml:space="preserve">11-7-2023: uitgestuurd naar AcW voor tweede ronde
16-6-2023: uitgestuurd naar AcW 
9-5-2023 Indiener geïnformeerd over status (registratie &amp; analyse) 
</t>
  </si>
  <si>
    <t>S23022</t>
  </si>
  <si>
    <t>COD833</t>
  </si>
  <si>
    <t>Zilveren Kruis</t>
  </si>
  <si>
    <t>Uitbereiding COD833 mbt BM801- 3 nieuwe codes toevoegen</t>
  </si>
  <si>
    <t xml:space="preserve">Is via projectgroep opgepakt. Besloten om een nieuwe codelijst op te voeren. </t>
  </si>
  <si>
    <t>S23023</t>
  </si>
  <si>
    <t>DJI</t>
  </si>
  <si>
    <t>Aanscherping diagnosecodelijst in GDS801</t>
  </si>
  <si>
    <t xml:space="preserve">Dubbel opgevoerd met S23028 en S24004 </t>
  </si>
  <si>
    <t>S23024</t>
  </si>
  <si>
    <r>
      <t xml:space="preserve">Nieuwe code voor een privaatlabel ZPMvia de GDS; codelijst </t>
    </r>
    <r>
      <rPr>
        <sz val="9"/>
        <color theme="1"/>
        <rFont val="Century Gothic"/>
        <family val="2"/>
      </rPr>
      <t>CL0003</t>
    </r>
  </si>
  <si>
    <t>Is</t>
  </si>
  <si>
    <t>S23025</t>
  </si>
  <si>
    <t>LH307</t>
  </si>
  <si>
    <t>Aanpassen INV LH307 versie 5.2</t>
  </si>
  <si>
    <t>Status sinds 10-08-2023</t>
  </si>
  <si>
    <t>S23026</t>
  </si>
  <si>
    <t>GDS801/CL0003</t>
  </si>
  <si>
    <t>Uitbereiding GDS 801 mbt CL0003 nieuwe zorglabels toevoegen</t>
  </si>
  <si>
    <t>S23027</t>
  </si>
  <si>
    <t xml:space="preserve">GDS801 </t>
  </si>
  <si>
    <t>Aanpassingen GDS801 - PCL071 nav B-release GGZ/FZ</t>
  </si>
  <si>
    <t>S23028</t>
  </si>
  <si>
    <t>Diverse aanpassingen documentatie GDS801 mbt diagnoasecodelijstcode voor FZ</t>
  </si>
  <si>
    <t>Dubbel opgevoerd met S23023 en S24004</t>
  </si>
  <si>
    <t>S23029</t>
  </si>
  <si>
    <t xml:space="preserve">Tekenset UTF8 zonder BOM in alle ASCII declaratiestandaarden </t>
  </si>
  <si>
    <t>S23030</t>
  </si>
  <si>
    <t>Aanscherpen Constraints en condities rubriek 0410 van HA304v4.2</t>
  </si>
  <si>
    <t>S23031</t>
  </si>
  <si>
    <t>overige standaard</t>
  </si>
  <si>
    <t>spoed</t>
  </si>
  <si>
    <t>SA801/SA802</t>
  </si>
  <si>
    <t>Aanscherping documentatie SA801/SA802</t>
  </si>
  <si>
    <t>S23033</t>
  </si>
  <si>
    <t xml:space="preserve">overige standaard </t>
  </si>
  <si>
    <t>hoog</t>
  </si>
  <si>
    <t xml:space="preserve">Zilveren kruis </t>
  </si>
  <si>
    <t>SA801</t>
  </si>
  <si>
    <t>Aanpassing in SA801 STB</t>
  </si>
  <si>
    <t>Status sinds 07-12-2023</t>
  </si>
  <si>
    <t>S24001</t>
  </si>
  <si>
    <t xml:space="preserve">COD954 </t>
  </si>
  <si>
    <t xml:space="preserve">Uibreiden COD954 mbt nieuwe retourcode toevoegen </t>
  </si>
  <si>
    <t>S24002</t>
  </si>
  <si>
    <t>ingetrokken</t>
  </si>
  <si>
    <t>z.s.m</t>
  </si>
  <si>
    <t>Menzis</t>
  </si>
  <si>
    <t>AW319 uitbereiden PCL 072 hierin toevoegen</t>
  </si>
  <si>
    <t>Status sinds 01-04-2024</t>
  </si>
  <si>
    <t>S24003</t>
  </si>
  <si>
    <t>convenient B.V.</t>
  </si>
  <si>
    <t>Aanpassen GDS801 mbt Convenient gb-ggz profiel privacyverklarig</t>
  </si>
  <si>
    <t>S24004</t>
  </si>
  <si>
    <t>uitbreiden GDS801: dignosecodelijst waarde ''030'' toevoegen</t>
  </si>
  <si>
    <t>S24005</t>
  </si>
  <si>
    <t>Zorgzekerheid</t>
  </si>
  <si>
    <t>GDS801 v2.0</t>
  </si>
  <si>
    <t>aanpassing retourcode 9668 GDS801v2.0</t>
  </si>
  <si>
    <t>Status sinds 02-08-2024</t>
  </si>
  <si>
    <t>S24006</t>
  </si>
  <si>
    <t>Aanpassing van controles in GDS 2.0 -&gt; bevinding 126.</t>
  </si>
  <si>
    <t>S24007</t>
  </si>
  <si>
    <t>laag</t>
  </si>
  <si>
    <t>Tekstueel verandering aangeven in de generieke invulinstructie van de GDS 1.0</t>
  </si>
  <si>
    <t>S24008</t>
  </si>
  <si>
    <t>middel</t>
  </si>
  <si>
    <t>GDS801 /PM304</t>
  </si>
  <si>
    <t>Uitbreiding van GDS801-&gt;beeindigen PM304</t>
  </si>
  <si>
    <t>S24009</t>
  </si>
  <si>
    <t>Zilveren kruis</t>
  </si>
  <si>
    <t>COD954 /COD957</t>
  </si>
  <si>
    <t>Nieuwe retourcodes COD954 en COD957</t>
  </si>
  <si>
    <t xml:space="preserve">is geen RFC wordt door gevoerd </t>
  </si>
  <si>
    <t>S24010</t>
  </si>
  <si>
    <t xml:space="preserve">Uitbreiding AW319 BER en RBC: Code geslacht  0 en 9 toevoegen </t>
  </si>
  <si>
    <t xml:space="preserve">teruggetrokken </t>
  </si>
  <si>
    <t>S24011</t>
  </si>
  <si>
    <t>SPOED</t>
  </si>
  <si>
    <t>Het CAK</t>
  </si>
  <si>
    <t>AP304 /ZH308</t>
  </si>
  <si>
    <t>Toevoegen bepalingen in invulinstructies HA304, AP304 en ZH308</t>
  </si>
  <si>
    <t>S24013</t>
  </si>
  <si>
    <t>Wijziging tijdeenheid rubriek 0419 AW319</t>
  </si>
  <si>
    <t>S24014</t>
  </si>
  <si>
    <t>HA304</t>
  </si>
  <si>
    <t>Aanpassing van de INV HA304 </t>
  </si>
  <si>
    <t>S24015</t>
  </si>
  <si>
    <t xml:space="preserve">Overige standaard </t>
  </si>
  <si>
    <t>Verwijderen van verbandscontrole in de BM801</t>
  </si>
  <si>
    <t>S24016</t>
  </si>
  <si>
    <t>Toevoegen van verbandscontrole in de BM801</t>
  </si>
  <si>
    <t>S24017</t>
  </si>
  <si>
    <t>HA304, ZH308, MZ301, AW319, VK301, AP304, KZ302</t>
  </si>
  <si>
    <t>CAK gaat gebruikmaken van  de decralatiestandarden</t>
  </si>
  <si>
    <t>S24018</t>
  </si>
  <si>
    <t>UZOVI</t>
  </si>
  <si>
    <t>Toevoegen van UZOVI code 5599</t>
  </si>
  <si>
    <t>S24019</t>
  </si>
  <si>
    <t>niet akkoord</t>
  </si>
  <si>
    <t>FZ- titel toevoegen aan de GDS801</t>
  </si>
  <si>
    <t>S24020</t>
  </si>
  <si>
    <t>gemiddeld</t>
  </si>
  <si>
    <t>Voorbeeld toevoegen in de GDS (INV PCL 071)</t>
  </si>
  <si>
    <t>S24021</t>
  </si>
  <si>
    <t>COD321-VEKT</t>
  </si>
  <si>
    <t>Wijzigingen in codelijst COD321-VEKT</t>
  </si>
  <si>
    <t>S24022</t>
  </si>
  <si>
    <t>COD954-VEKT en COD957-VEKT</t>
  </si>
  <si>
    <t>Z&amp;Z</t>
  </si>
  <si>
    <t>Aanvraag nieuwe retour- en foutcode</t>
  </si>
  <si>
    <t>Status sinds 26-9-2024</t>
  </si>
  <si>
    <t>Op 2-10-2024 naar de AcW gestuurd</t>
  </si>
  <si>
    <t>S24023</t>
  </si>
  <si>
    <t>voor 2025</t>
  </si>
  <si>
    <t>BER/AW319</t>
  </si>
  <si>
    <t>Aanpassing in BER en RBC AW319</t>
  </si>
  <si>
    <t>S24025</t>
  </si>
  <si>
    <t>GDS801/GDS802</t>
  </si>
  <si>
    <t>Uitbereidinen van GDS801/GDS802  met een nieuwe retourcode</t>
  </si>
  <si>
    <t>TOG24001</t>
  </si>
  <si>
    <t>TOGBEST</t>
  </si>
  <si>
    <t>per 1-1-2025</t>
  </si>
  <si>
    <t>Toevoegen nieuwe waarde aan gegevenselement ‘3008 Declaratie eenheid’ in TOGBEST-specs</t>
  </si>
  <si>
    <t>AGB23002</t>
  </si>
  <si>
    <t>Toegewezen</t>
  </si>
  <si>
    <t>AGB Plus</t>
  </si>
  <si>
    <t>Zorgverzekeraars Nederland</t>
  </si>
  <si>
    <t>Erkenning centra zeldzame aandoeningen</t>
  </si>
  <si>
    <t>Release maart 2023</t>
  </si>
  <si>
    <t>15-03-2023 De erkenning is toegevoegd bij alle AGB-codes op de lijst 
06-02-2023 RFC is akkoord bevonden door de AcW
16-01-2023 ter beoordeling naar AcW verzonden
02-01-2023 Indiener geïnformeerd over status</t>
  </si>
  <si>
    <t>Release 1 2023</t>
  </si>
  <si>
    <t>GPH23001</t>
  </si>
  <si>
    <t>eerstvolgende mogelijkheid</t>
  </si>
  <si>
    <t>GD Medical Pharma</t>
  </si>
  <si>
    <t xml:space="preserve">13-6-2023 Indiener geïnformeerd over status (registratie &amp; analyse) </t>
  </si>
  <si>
    <t>GPH23002</t>
  </si>
  <si>
    <t>voor 1-10-2023</t>
  </si>
  <si>
    <t>Aanvraag nieuwe GPH-code</t>
  </si>
  <si>
    <t>GPH23003</t>
  </si>
  <si>
    <t>Medtrum</t>
  </si>
  <si>
    <t>Aanpassen omschrijving 3 GPH-codes</t>
  </si>
  <si>
    <t>Status sinds 11-09-2023</t>
  </si>
  <si>
    <t>S22006</t>
  </si>
  <si>
    <t xml:space="preserve">                                    </t>
  </si>
  <si>
    <t>zsm</t>
  </si>
  <si>
    <t>RBC/ASCII</t>
  </si>
  <si>
    <t>Toevoegen RBC-controle op vulling AGB-codes vwb de ASCII-declaratiestandaarden</t>
  </si>
  <si>
    <t>Met VECOZO afgesproken, dat zij aangeven wat ze nu aan controles doen op het voorlooprecord van de HA304v. Op basis hiervan realiseert Vektis een mini RBC, waarin deze controles zijn opgenomen, aangevuld met de gewenst drie controles op de rubrieken 0110, 0111 en 0112 in deze RfC. Tevens bekijkt Vektis de eventueel noodzakelijke aanpassing in BER en STB, wellicht INV op de RBC. Realisatie in Q# 2022.</t>
  </si>
  <si>
    <t>01-6-2022 AcW geïnformeerd over oplossing: RfC wordt niet uitgevoerd door Vektis, maar door VECOZO
21-4-2022: AcW geïnformeerd over resultaat beoordeling
12-4-2022: RfC uitgestuurd naar de AcW
30-03-2022: RfC uitgestuurd naar de AcW
10-03-2022 Indiener geïnformeerd over status (registratie &amp; analyse)</t>
  </si>
  <si>
    <t>Via Externe Backlog</t>
  </si>
  <si>
    <t>S22015</t>
  </si>
  <si>
    <t>Infomedics</t>
  </si>
  <si>
    <t>Toevoegen nieuwe controle GDS801</t>
  </si>
  <si>
    <t>15-12-2022: RFC S22015 Akkoord bevonden. NB. Wij gaan de uitvoering hiervan inplannen
30-11-2022: niet Akoord bevonden, Afstemen met indiener.
16-11-2022:  RfC uitgestuurd naar de AcW voor 2e ronde
9-8-2022: AcW en indiener ingelicht over voorstel om deze RfC later op te pakken, tijdens verdere ontwikkeling van de GDS801
23-06-2022: RfC uitgestuurd naar de AcW
9-5-2022 Indiener geïnformeerd over status (registratie &amp; analyse)</t>
  </si>
  <si>
    <t>S22019</t>
  </si>
  <si>
    <t>ZSM</t>
  </si>
  <si>
    <t>Geriant</t>
  </si>
  <si>
    <t>Aanpassen RBC-controle(s) GZ321 declaratiestandaard</t>
  </si>
  <si>
    <t xml:space="preserve">2-12-2022: uitgestuurd naar AcW voor 2e ronde
15-8-2022: RfC uitgestuurd naar de AcW
10-8--2022 Indiener geïnformeerd over status (registratie &amp; analyse)
</t>
  </si>
  <si>
    <t>S22031</t>
  </si>
  <si>
    <t>Aanscherping BER en STB SA801 mbt AW35</t>
  </si>
  <si>
    <t>Indiener geinformeerd wachten op reactie
13-10-2022:RFC uitgestuurd naar de AcW 
13-10-2022 Indiener geïnformeerd over status (registratie &amp; analyse)</t>
  </si>
  <si>
    <t>Betreft vervolg op RfC S22025</t>
  </si>
  <si>
    <t>S22034</t>
  </si>
  <si>
    <t>Dienst Justitiele Inrichtingen</t>
  </si>
  <si>
    <t>Aanschrepen DJI: DG301,MZ301, AP304</t>
  </si>
  <si>
    <t>14-11-2022 Indiener geïnformeerd over status (registratie &amp; analyse)</t>
  </si>
  <si>
    <t>S22039</t>
  </si>
  <si>
    <t>Aanpassen BER KZ301 in het kader van IGO-declaraties</t>
  </si>
  <si>
    <t>28-12-2022  RfC uitgestuurd naar de AcW
15-12-2022 Indiener geïnformeerd over status (registratie &amp; analyse)</t>
  </si>
  <si>
    <t>S22040</t>
  </si>
  <si>
    <t>Aanpassen BER VK301 in het kader van IGO-declaraties</t>
  </si>
  <si>
    <t>S23004</t>
  </si>
  <si>
    <t xml:space="preserve">Retourcode 8009 aanpassen mbt GDS802 </t>
  </si>
  <si>
    <r>
      <t>Status:</t>
    </r>
    <r>
      <rPr>
        <u/>
        <sz val="9"/>
        <color theme="1"/>
        <rFont val="Century Gothic"/>
        <family val="2"/>
      </rPr>
      <t xml:space="preserve"> Niet akkoord</t>
    </r>
    <r>
      <rPr>
        <sz val="9"/>
        <color theme="1"/>
        <rFont val="Century Gothic"/>
        <family val="2"/>
      </rPr>
      <t xml:space="preserve"> sinds 16-02-2023</t>
    </r>
  </si>
  <si>
    <t>06-maart 2023 RFC is ingetrokken 
16-02-2023 RFS uitgestuurd naar ACW ter beoordeling 
11-01-2023 Indiener geïnformeerd over status (registratie &amp; analyse)</t>
  </si>
  <si>
    <t xml:space="preserve">S23005 </t>
  </si>
  <si>
    <t>SPEOD</t>
  </si>
  <si>
    <t>Uitbereiding CL0001 mbt 009 - Ervaringsdeskundige werker (NLQF5)</t>
  </si>
  <si>
    <t>19-01-2023 RfC uitgestuurd naar de AcW</t>
  </si>
  <si>
    <t>S23006</t>
  </si>
  <si>
    <t xml:space="preserve"> ONVZ</t>
  </si>
  <si>
    <t xml:space="preserve">Restitutiestandaard mondzorg vakcode corrigeren </t>
  </si>
  <si>
    <r>
      <t>Status:</t>
    </r>
    <r>
      <rPr>
        <u/>
        <sz val="9"/>
        <color theme="1"/>
        <rFont val="Century Gothic"/>
        <family val="2"/>
      </rPr>
      <t xml:space="preserve"> Niet akkoord</t>
    </r>
    <r>
      <rPr>
        <sz val="9"/>
        <color theme="1"/>
        <rFont val="Century Gothic"/>
        <family val="2"/>
      </rPr>
      <t xml:space="preserve"> sinds 23-02-2023</t>
    </r>
  </si>
  <si>
    <t>4-4-2023: op verzoek van de indiener ingetrokken
23-02-2023 uitgestuurd naar ACW ter beoordeling 
23-01-2023 Indiener geïnformeerd over status (registratie &amp; analyse)</t>
  </si>
  <si>
    <t>S23008</t>
  </si>
  <si>
    <t>Nieuwe N5-controle GZSP (AW319)</t>
  </si>
  <si>
    <t>28-02-2023 uitgestuurd naar ACW ter beoordeling
21-2-2023 Indiener geïnformeerd over status (registratie &amp; analyse)</t>
  </si>
  <si>
    <t>S23009</t>
  </si>
  <si>
    <t xml:space="preserve"> Aanvulling invulinstructie AP304 ivm GDV</t>
  </si>
  <si>
    <t>13-03-2023 uit gestuurd naar ACW ter beoordeling
23-2-2023 Indiener geïnformeerd over status (registratie &amp; analyse)</t>
  </si>
  <si>
    <t>S23011</t>
  </si>
  <si>
    <r>
      <rPr>
        <sz val="9"/>
        <color rgb="FFFF0000"/>
        <rFont val="Century Gothic"/>
        <family val="2"/>
      </rPr>
      <t>Spoed</t>
    </r>
    <r>
      <rPr>
        <sz val="9"/>
        <color theme="1"/>
        <rFont val="Century Gothic"/>
        <family val="2"/>
      </rPr>
      <t xml:space="preserve"> </t>
    </r>
  </si>
  <si>
    <t>avinty GGZ</t>
  </si>
  <si>
    <t>wijzigingsverzoek m.b.t. VC108 / rc9482 van het GDS801 bericht</t>
  </si>
  <si>
    <t xml:space="preserve">
13-3-2023 Indiener geïnformeerd over status (registratie &amp; analyse)</t>
  </si>
  <si>
    <t>S23012</t>
  </si>
  <si>
    <t>AW319 ordenen ZVW prestaties in INV</t>
  </si>
  <si>
    <t>7-6-2023: uitgestuurd naar AcW ivm tweede ronde</t>
  </si>
  <si>
    <t>S23013</t>
  </si>
  <si>
    <t xml:space="preserve">Afgewezen </t>
  </si>
  <si>
    <t>AW319 ELV prestaties per maand declareren</t>
  </si>
  <si>
    <t>RfC S23013 is afgewezen. Reden daarvoor was 
De voorgestelde wijziging betreft een bilateraal tussen een zorgaanbieder en een Zorgverzekeraar af te spreken aspect.</t>
  </si>
  <si>
    <t>S23014</t>
  </si>
  <si>
    <t>Aanpassing RBC-controle AW319 nav RfC S22035</t>
  </si>
  <si>
    <t xml:space="preserve">15-6-2023: uitgestuurd naar AcW </t>
  </si>
  <si>
    <t>S23015</t>
  </si>
  <si>
    <t>Vertimart</t>
  </si>
  <si>
    <t>Aanvraag 2 nieuwe rubrieken MZ301</t>
  </si>
  <si>
    <t>Status sinds 6-4-2023</t>
  </si>
  <si>
    <t>S23016</t>
  </si>
  <si>
    <t>Epic</t>
  </si>
  <si>
    <t>OD801v1.0 (onderlinge dienstverlening ziekenhuizen)</t>
  </si>
  <si>
    <t>S23018</t>
  </si>
  <si>
    <t>E125</t>
  </si>
  <si>
    <t>Aanpassing in bestandsnaam E125-bericht</t>
  </si>
  <si>
    <t>Status sinds 23-5-2023</t>
  </si>
  <si>
    <t>23-5-2023 Indiener geïnformeerd over status (registratie &amp; analyse) en uitgestuurd naar de AcW</t>
  </si>
  <si>
    <t>S23019</t>
  </si>
  <si>
    <t>S23020</t>
  </si>
  <si>
    <r>
      <rPr>
        <sz val="9"/>
        <color rgb="FFFF0000"/>
        <rFont val="Century Gothic"/>
        <family val="2"/>
      </rPr>
      <t>vervallen</t>
    </r>
    <r>
      <rPr>
        <sz val="9"/>
        <color theme="1"/>
        <rFont val="Century Gothic"/>
        <family val="2"/>
      </rPr>
      <t xml:space="preserve"> </t>
    </r>
  </si>
  <si>
    <t>Aanpassing documentatie GDS801 v2.0 mbt DCSPH</t>
  </si>
  <si>
    <t>S23021</t>
  </si>
  <si>
    <t>EF301/ E125</t>
  </si>
  <si>
    <t xml:space="preserve">is afgerond </t>
  </si>
  <si>
    <t>TOG23001</t>
  </si>
  <si>
    <t>Verwijderen record van de limitatieve lijst machtigingen, uitlevering NZa RZ24B</t>
  </si>
  <si>
    <t>nee</t>
  </si>
  <si>
    <t>Afgestemd in de COZ. Hoeft niet langs de AcW. RfC direct uitgevoerd na verwerken RZ24b</t>
  </si>
  <si>
    <t>TOG23002</t>
  </si>
  <si>
    <t>Record verwijderen van Limitatieve Lijst Machtigingen</t>
  </si>
  <si>
    <t xml:space="preserve">Afgestemd in de COZ. Hoeft niet langs de AcW. </t>
  </si>
  <si>
    <t>S24031</t>
  </si>
  <si>
    <t>GZ321-322 QG321-322</t>
  </si>
  <si>
    <t xml:space="preserve"> Beeindigen van de GZ321-322 en de QG321-322</t>
  </si>
  <si>
    <t>Ter beoordeling naar ACW</t>
  </si>
  <si>
    <t>On hold</t>
  </si>
  <si>
    <t>S25004</t>
  </si>
  <si>
    <t>Fysiofactuur</t>
  </si>
  <si>
    <t>24-02-2025 t/m 09-03-2025</t>
  </si>
  <si>
    <t>S25005</t>
  </si>
  <si>
    <t>S25006</t>
  </si>
  <si>
    <t>FZ301/302v2.0</t>
  </si>
  <si>
    <t>expiratiedatum geven aan de standaarden die niet meer geldig zijn in de FZ</t>
  </si>
  <si>
    <t>Voor  01-04-2025</t>
  </si>
  <si>
    <t>FZ821/825v3.0</t>
  </si>
  <si>
    <t xml:space="preserve">Aanpassing volgnummer in de  GDS801 </t>
  </si>
  <si>
    <t>ASCII diverse</t>
  </si>
  <si>
    <t>Aanpassing controle BSN/Verzekerdennummer</t>
  </si>
  <si>
    <t>Restitutienota GDS801- Toevoegen e-mailadres</t>
  </si>
  <si>
    <t>Derde ronde</t>
  </si>
  <si>
    <t>RFC is ingetrokken. Dit was het gevolg van een verkeerde interpretatie van het gebruik van het volgnummer in de GDS801.</t>
  </si>
  <si>
    <t>S25008</t>
  </si>
  <si>
    <t>S25009</t>
  </si>
  <si>
    <t>S25007</t>
  </si>
  <si>
    <t>VZ-805</t>
  </si>
  <si>
    <t>EESSI Release 2024 – CR-7702 &amp; CR-11723 Wijzigingen in het afmeldproces voor de start-berichten S016 (258 &amp; 272) en S018 (262 &amp; 276)</t>
  </si>
  <si>
    <t>EESSI Release 2024 – CR-7702 &amp; CR-11723 Wijzigingen in het afmeldproces voor de antwoord-berichten S017 (260 &amp; 274) en S019 (264 &amp; 278)</t>
  </si>
  <si>
    <t>Kosovo, landcode XK, toevoegen aan de nationaliteiten-lijst</t>
  </si>
  <si>
    <t>10-03-2025 t/m 23-03-2025</t>
  </si>
  <si>
    <t>S25010</t>
  </si>
  <si>
    <t>S25011</t>
  </si>
  <si>
    <t>S25012</t>
  </si>
  <si>
    <t>VECOZO</t>
  </si>
  <si>
    <t>ZH310 (versie 1.0)</t>
  </si>
  <si>
    <t>Uitsluiting UZOVI's van CAK en OvTV voor ZH310-berichten</t>
  </si>
  <si>
    <t>24-03-2025 t/m 06-04-2025</t>
  </si>
  <si>
    <t xml:space="preserve">Op de INV/ PCL 071 de  tijdseenheid van groepsconsulten wijzigen van half uur naar kwartier. </t>
  </si>
  <si>
    <t>Wijziging waarde voor PCL 071 conform NZa-regels</t>
  </si>
  <si>
    <t>GDS801 versie 1.0 en 2.0 (INV) PCL 071</t>
  </si>
  <si>
    <t>GDS801 versie 2.0 (VME, XSLT en RBC/ PCL 071</t>
  </si>
  <si>
    <t>S25013</t>
  </si>
  <si>
    <t>AW319 en MZ301</t>
  </si>
  <si>
    <t>Uitsluiting van de BSN-controle voor dummy BSN-waarden bij het CAK, om anonieme of administratieve declaraties mogelijk te maken</t>
  </si>
  <si>
    <t>S25014</t>
  </si>
  <si>
    <t>ZH310 Onderhanden werk+ msz (versie 1.0)</t>
  </si>
  <si>
    <t>Uitsluiting UZOVI's van CAK, OvTV en DJI voor ZH310 berichten</t>
  </si>
  <si>
    <t>S25015</t>
  </si>
  <si>
    <t>S25016</t>
  </si>
  <si>
    <t>GQS 2.0</t>
  </si>
  <si>
    <t>Volgnummer in de GQS 2.0 conditioneel maken.</t>
  </si>
  <si>
    <t>OS301</t>
  </si>
  <si>
    <t xml:space="preserve">een nieuwe format reatitutienota OS in lijn met de GDS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</si>
</sst>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16" x14ac:knownFonts="1">
    <font>
      <sz val="11"/>
      <color theme="1"/>
      <name val="Calibri"/>
      <family val="2"/>
      <scheme val="minor"/>
    </font>
    <font>
      <sz val="9"/>
      <name val="Century Gothic"/>
      <family val="2"/>
    </font>
    <font>
      <sz val="9"/>
      <color theme="1"/>
      <name val="Century Gothic"/>
      <family val="2"/>
    </font>
    <font>
      <b/>
      <sz val="9"/>
      <color theme="0"/>
      <name val="Century Gothic"/>
      <family val="2"/>
    </font>
    <font>
      <sz val="9"/>
      <color theme="0"/>
      <name val="Century Gothic"/>
      <family val="2"/>
    </font>
    <font>
      <sz val="8"/>
      <name val="Calibri"/>
      <family val="2"/>
      <scheme val="minor"/>
    </font>
    <font>
      <sz val="11"/>
      <color theme="1"/>
      <name val="Calibri"/>
      <family val="2"/>
      <scheme val="minor"/>
    </font>
    <font>
      <u/>
      <sz val="11"/>
      <color theme="10"/>
      <name val="Calibri"/>
      <family val="2"/>
      <scheme val="minor"/>
    </font>
    <font>
      <u/>
      <sz val="9"/>
      <name val="Century Gothic"/>
      <family val="2"/>
    </font>
    <font>
      <b/>
      <sz val="9"/>
      <name val="Century Gothic"/>
      <family val="2"/>
    </font>
    <font>
      <u/>
      <sz val="11"/>
      <color theme="10"/>
      <name val="Calibri"/>
      <family val="2"/>
    </font>
    <font>
      <sz val="10"/>
      <color theme="1"/>
      <name val="Century Gothic"/>
      <family val="2"/>
    </font>
    <font>
      <sz val="9"/>
      <color rgb="FFFF0000"/>
      <name val="Century Gothic"/>
      <family val="2"/>
    </font>
    <font>
      <b/>
      <sz val="9"/>
      <color rgb="FFEB6670"/>
      <name val="Century Gothic"/>
      <family val="2"/>
    </font>
    <font>
      <u/>
      <sz val="9"/>
      <color theme="1"/>
      <name val="Century Gothic"/>
      <family val="2"/>
    </font>
    <font>
      <sz val="9"/>
      <color rgb="FFC00000"/>
      <name val="Century Gothic"/>
      <family val="2"/>
    </font>
  </fonts>
  <fills count="10">
    <fill>
      <patternFill patternType="none"/>
    </fill>
    <fill>
      <patternFill patternType="gray125"/>
    </fill>
    <fill>
      <patternFill patternType="solid">
        <fgColor rgb="FF4B2A25"/>
        <bgColor indexed="64"/>
      </patternFill>
    </fill>
    <fill>
      <patternFill patternType="solid">
        <fgColor rgb="FFCCCCCC"/>
        <bgColor indexed="64"/>
      </patternFill>
    </fill>
    <fill>
      <patternFill patternType="solid">
        <fgColor rgb="FFF6DACE"/>
        <bgColor indexed="64"/>
      </patternFill>
    </fill>
    <fill>
      <patternFill patternType="solid">
        <fgColor rgb="FFA45F56"/>
        <bgColor indexed="64"/>
      </patternFill>
    </fill>
    <fill>
      <patternFill patternType="solid">
        <fgColor rgb="FF77403D"/>
        <bgColor indexed="64"/>
      </patternFill>
    </fill>
    <fill>
      <patternFill patternType="solid">
        <fgColor rgb="FFDA8373"/>
        <bgColor indexed="64"/>
      </patternFill>
    </fill>
    <fill>
      <patternFill patternType="solid">
        <fgColor rgb="FFECB4A1"/>
        <bgColor indexed="64"/>
      </patternFill>
    </fill>
    <fill>
      <patternFill patternType="solid">
        <fgColor rgb="FFFF0000"/>
        <bgColor indexed="64"/>
      </patternFill>
    </fill>
  </fills>
  <borders count="14">
    <border>
      <left/>
      <right/>
      <top/>
      <bottom/>
      <diagonal/>
    </border>
    <border>
      <left style="thin">
        <color rgb="FF4B2A25"/>
      </left>
      <right/>
      <top style="thin">
        <color rgb="FF4B2A25"/>
      </top>
      <bottom style="thin">
        <color rgb="FF4B2A25"/>
      </bottom>
      <diagonal/>
    </border>
    <border>
      <left/>
      <right/>
      <top style="thin">
        <color rgb="FF4B2A25"/>
      </top>
      <bottom style="thin">
        <color rgb="FF4B2A25"/>
      </bottom>
      <diagonal/>
    </border>
    <border>
      <left/>
      <right style="thin">
        <color rgb="FF4B2A25"/>
      </right>
      <top style="thin">
        <color rgb="FF4B2A25"/>
      </top>
      <bottom style="thin">
        <color rgb="FF4B2A25"/>
      </bottom>
      <diagonal/>
    </border>
    <border>
      <left style="thin">
        <color rgb="FF4B2A25"/>
      </left>
      <right/>
      <top/>
      <bottom/>
      <diagonal/>
    </border>
    <border>
      <left style="thin">
        <color rgb="FF4B2A25"/>
      </left>
      <right style="thin">
        <color rgb="FF4B2A25"/>
      </right>
      <top style="thin">
        <color rgb="FF4B2A25"/>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6" fillId="0" borderId="0"/>
    <xf numFmtId="0" fontId="7" fillId="0" borderId="0" applyNumberFormat="0" applyFill="0" applyBorder="0" applyAlignment="0" applyProtection="0"/>
    <xf numFmtId="0" fontId="10" fillId="0" borderId="0" applyNumberFormat="0" applyFill="0" applyBorder="0" applyAlignment="0" applyProtection="0">
      <alignment vertical="top"/>
      <protection locked="0"/>
    </xf>
  </cellStyleXfs>
  <cellXfs count="143">
    <xf numFmtId="0" fontId="0" fillId="0" borderId="0" xfId="0"/>
    <xf numFmtId="0" fontId="1" fillId="0" borderId="0" xfId="0" applyFont="1" applyAlignment="1">
      <alignment vertical="top"/>
    </xf>
    <xf numFmtId="0" fontId="1"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left" vertical="top" wrapText="1"/>
    </xf>
    <xf numFmtId="0" fontId="1" fillId="0" borderId="0" xfId="0" applyFont="1" applyAlignment="1">
      <alignment horizontal="left" vertical="top"/>
    </xf>
    <xf numFmtId="0" fontId="2" fillId="0" borderId="0" xfId="0" applyFont="1" applyAlignment="1">
      <alignment horizontal="left" vertical="top"/>
    </xf>
    <xf numFmtId="0" fontId="4" fillId="0" borderId="0" xfId="0" applyFont="1" applyAlignment="1">
      <alignment horizontal="left" vertical="top"/>
    </xf>
    <xf numFmtId="14" fontId="0" fillId="0" borderId="0" xfId="0" applyNumberFormat="1"/>
    <xf numFmtId="14" fontId="1" fillId="0" borderId="0" xfId="0" applyNumberFormat="1" applyFont="1" applyAlignment="1">
      <alignment vertical="top"/>
    </xf>
    <xf numFmtId="14" fontId="4" fillId="0" borderId="0" xfId="0" applyNumberFormat="1" applyFont="1" applyAlignment="1">
      <alignment horizontal="left" vertical="top"/>
    </xf>
    <xf numFmtId="164" fontId="1" fillId="0" borderId="0" xfId="0" applyNumberFormat="1" applyFont="1" applyAlignment="1">
      <alignment vertical="top"/>
    </xf>
    <xf numFmtId="164" fontId="2" fillId="0" borderId="0" xfId="0" applyNumberFormat="1" applyFont="1" applyAlignment="1">
      <alignment horizontal="left" vertical="top"/>
    </xf>
    <xf numFmtId="14" fontId="2" fillId="0" borderId="0" xfId="0" applyNumberFormat="1" applyFont="1" applyAlignment="1">
      <alignment vertical="top" wrapText="1"/>
    </xf>
    <xf numFmtId="0" fontId="0" fillId="0" borderId="0" xfId="0" applyAlignment="1">
      <alignment wrapText="1"/>
    </xf>
    <xf numFmtId="164" fontId="1" fillId="0" borderId="0" xfId="0" applyNumberFormat="1" applyFont="1" applyAlignment="1">
      <alignment horizontal="left" vertical="top"/>
    </xf>
    <xf numFmtId="14" fontId="0" fillId="0" borderId="0" xfId="0" applyNumberFormat="1" applyAlignment="1">
      <alignment wrapText="1"/>
    </xf>
    <xf numFmtId="164" fontId="4" fillId="0" borderId="0" xfId="0" applyNumberFormat="1" applyFont="1" applyAlignment="1">
      <alignment horizontal="left" vertical="top"/>
    </xf>
    <xf numFmtId="164" fontId="2" fillId="0" borderId="0" xfId="0" applyNumberFormat="1" applyFont="1" applyAlignment="1">
      <alignment horizontal="left" vertical="top" wrapText="1"/>
    </xf>
    <xf numFmtId="164" fontId="1" fillId="0" borderId="0" xfId="0" applyNumberFormat="1" applyFont="1" applyAlignment="1">
      <alignment horizontal="left" vertical="top" wrapText="1"/>
    </xf>
    <xf numFmtId="0" fontId="1" fillId="3" borderId="5" xfId="0" applyFont="1" applyFill="1" applyBorder="1" applyAlignment="1">
      <alignment horizontal="left" vertical="top"/>
    </xf>
    <xf numFmtId="0" fontId="2" fillId="3" borderId="5" xfId="0" applyFont="1" applyFill="1" applyBorder="1" applyAlignment="1">
      <alignment horizontal="left" vertical="top" wrapText="1"/>
    </xf>
    <xf numFmtId="164" fontId="2" fillId="3" borderId="5" xfId="0" applyNumberFormat="1" applyFont="1" applyFill="1" applyBorder="1" applyAlignment="1">
      <alignment horizontal="left" vertical="top" wrapText="1"/>
    </xf>
    <xf numFmtId="164" fontId="2" fillId="4" borderId="5" xfId="0" applyNumberFormat="1" applyFont="1" applyFill="1" applyBorder="1" applyAlignment="1">
      <alignment horizontal="left" vertical="top" wrapText="1"/>
    </xf>
    <xf numFmtId="0" fontId="2" fillId="4" borderId="5" xfId="0" applyFont="1" applyFill="1" applyBorder="1" applyAlignment="1">
      <alignment horizontal="left" vertical="top" wrapText="1"/>
    </xf>
    <xf numFmtId="164" fontId="2" fillId="8" borderId="5" xfId="0" applyNumberFormat="1" applyFont="1" applyFill="1" applyBorder="1" applyAlignment="1">
      <alignment horizontal="left" vertical="top" wrapText="1"/>
    </xf>
    <xf numFmtId="0" fontId="2" fillId="8" borderId="5" xfId="0" applyFont="1" applyFill="1" applyBorder="1" applyAlignment="1">
      <alignment horizontal="left" vertical="top"/>
    </xf>
    <xf numFmtId="164" fontId="2" fillId="7" borderId="5" xfId="0" applyNumberFormat="1" applyFont="1" applyFill="1" applyBorder="1" applyAlignment="1">
      <alignment horizontal="left" vertical="top" wrapText="1"/>
    </xf>
    <xf numFmtId="0" fontId="2" fillId="7" borderId="5" xfId="0" applyFont="1" applyFill="1" applyBorder="1" applyAlignment="1">
      <alignment horizontal="left" vertical="top" wrapText="1"/>
    </xf>
    <xf numFmtId="0" fontId="4" fillId="5" borderId="5" xfId="0" applyFont="1" applyFill="1" applyBorder="1" applyAlignment="1">
      <alignment horizontal="left" vertical="top" wrapText="1"/>
    </xf>
    <xf numFmtId="14" fontId="4" fillId="6" borderId="5" xfId="0" applyNumberFormat="1" applyFont="1" applyFill="1" applyBorder="1" applyAlignment="1">
      <alignment horizontal="left" vertical="top" wrapText="1"/>
    </xf>
    <xf numFmtId="0" fontId="8" fillId="0" borderId="6" xfId="2" applyFont="1" applyBorder="1" applyAlignment="1" applyProtection="1">
      <alignment vertical="top"/>
    </xf>
    <xf numFmtId="14" fontId="2" fillId="0" borderId="7" xfId="0" applyNumberFormat="1" applyFont="1" applyBorder="1" applyAlignment="1">
      <alignment horizontal="left" vertical="top"/>
    </xf>
    <xf numFmtId="0" fontId="2" fillId="0" borderId="7" xfId="0" applyFont="1" applyBorder="1" applyAlignment="1">
      <alignment horizontal="left" vertical="top"/>
    </xf>
    <xf numFmtId="0" fontId="2" fillId="0" borderId="7" xfId="0" applyFont="1" applyBorder="1" applyAlignment="1">
      <alignment horizontal="left" vertical="top" wrapText="1"/>
    </xf>
    <xf numFmtId="164" fontId="3" fillId="2" borderId="0" xfId="0" applyNumberFormat="1" applyFont="1" applyFill="1" applyAlignment="1">
      <alignment horizontal="center" vertical="top"/>
    </xf>
    <xf numFmtId="14" fontId="2" fillId="0" borderId="7" xfId="0" applyNumberFormat="1" applyFont="1" applyBorder="1" applyAlignment="1">
      <alignment horizontal="right" vertical="top"/>
    </xf>
    <xf numFmtId="164" fontId="2" fillId="0" borderId="7" xfId="0" applyNumberFormat="1" applyFont="1" applyBorder="1" applyAlignment="1">
      <alignment horizontal="left" vertical="top"/>
    </xf>
    <xf numFmtId="164" fontId="2" fillId="4" borderId="7" xfId="0" applyNumberFormat="1" applyFont="1" applyFill="1" applyBorder="1" applyAlignment="1">
      <alignment horizontal="left" vertical="top" wrapText="1"/>
    </xf>
    <xf numFmtId="164" fontId="4" fillId="5" borderId="5" xfId="0" applyNumberFormat="1" applyFont="1" applyFill="1" applyBorder="1" applyAlignment="1">
      <alignment horizontal="left" vertical="top" wrapText="1"/>
    </xf>
    <xf numFmtId="0" fontId="2" fillId="0" borderId="0" xfId="0" applyFont="1"/>
    <xf numFmtId="0" fontId="9" fillId="2" borderId="0" xfId="0" applyFont="1" applyFill="1"/>
    <xf numFmtId="0" fontId="3" fillId="2" borderId="0" xfId="0" applyFont="1" applyFill="1"/>
    <xf numFmtId="0" fontId="3" fillId="2" borderId="0" xfId="0" applyFont="1" applyFill="1" applyAlignment="1">
      <alignment horizontal="right"/>
    </xf>
    <xf numFmtId="0" fontId="3" fillId="2" borderId="0" xfId="0" applyFont="1" applyFill="1" applyAlignment="1">
      <alignment horizontal="center"/>
    </xf>
    <xf numFmtId="0" fontId="3" fillId="2" borderId="9" xfId="0" applyFont="1" applyFill="1" applyBorder="1"/>
    <xf numFmtId="0" fontId="1" fillId="3" borderId="7" xfId="0" applyFont="1" applyFill="1" applyBorder="1" applyAlignment="1">
      <alignment vertical="top"/>
    </xf>
    <xf numFmtId="0" fontId="2" fillId="3" borderId="7" xfId="0" applyFont="1" applyFill="1" applyBorder="1" applyAlignment="1">
      <alignment vertical="top" wrapText="1"/>
    </xf>
    <xf numFmtId="0" fontId="2" fillId="3" borderId="7" xfId="0" applyFont="1" applyFill="1" applyBorder="1" applyAlignment="1">
      <alignment horizontal="left" vertical="top" wrapText="1"/>
    </xf>
    <xf numFmtId="0" fontId="2" fillId="4" borderId="7" xfId="0" applyFont="1" applyFill="1" applyBorder="1" applyAlignment="1">
      <alignment vertical="top" wrapText="1"/>
    </xf>
    <xf numFmtId="0" fontId="2" fillId="8" borderId="7" xfId="0" applyFont="1" applyFill="1" applyBorder="1" applyAlignment="1">
      <alignment vertical="top"/>
    </xf>
    <xf numFmtId="0" fontId="2" fillId="7" borderId="7" xfId="0" applyFont="1" applyFill="1" applyBorder="1" applyAlignment="1">
      <alignment vertical="top" wrapText="1"/>
    </xf>
    <xf numFmtId="0" fontId="4" fillId="5" borderId="7" xfId="0" applyFont="1" applyFill="1" applyBorder="1" applyAlignment="1">
      <alignment vertical="top" wrapText="1"/>
    </xf>
    <xf numFmtId="0" fontId="4" fillId="6" borderId="7" xfId="0" applyFont="1" applyFill="1" applyBorder="1" applyAlignment="1">
      <alignment vertical="top"/>
    </xf>
    <xf numFmtId="0" fontId="2" fillId="3" borderId="7" xfId="0" applyFont="1" applyFill="1" applyBorder="1" applyAlignment="1">
      <alignment vertical="top"/>
    </xf>
    <xf numFmtId="0" fontId="8" fillId="0" borderId="6" xfId="3" applyFont="1" applyBorder="1" applyAlignment="1" applyProtection="1">
      <alignment vertical="top"/>
    </xf>
    <xf numFmtId="0" fontId="2" fillId="0" borderId="7" xfId="0" applyFont="1" applyBorder="1" applyAlignment="1">
      <alignment vertical="top"/>
    </xf>
    <xf numFmtId="0" fontId="2" fillId="0" borderId="7" xfId="0" applyFont="1" applyBorder="1" applyAlignment="1">
      <alignment vertical="top" wrapText="1"/>
    </xf>
    <xf numFmtId="14" fontId="2" fillId="0" borderId="7" xfId="0" applyNumberFormat="1" applyFont="1" applyBorder="1" applyAlignment="1">
      <alignment vertical="top"/>
    </xf>
    <xf numFmtId="0" fontId="2" fillId="0" borderId="7" xfId="0" applyFont="1" applyBorder="1" applyAlignment="1">
      <alignment horizontal="right" vertical="top"/>
    </xf>
    <xf numFmtId="14" fontId="2" fillId="0" borderId="7" xfId="0" applyNumberFormat="1" applyFont="1" applyBorder="1" applyAlignment="1">
      <alignment horizontal="left" vertical="top" wrapText="1"/>
    </xf>
    <xf numFmtId="0" fontId="11" fillId="0" borderId="7" xfId="0" applyFont="1" applyBorder="1" applyAlignment="1">
      <alignment vertical="top" wrapText="1"/>
    </xf>
    <xf numFmtId="0" fontId="1" fillId="4" borderId="7" xfId="0" applyFont="1" applyFill="1" applyBorder="1" applyAlignment="1">
      <alignment vertical="top" wrapText="1"/>
    </xf>
    <xf numFmtId="0" fontId="2" fillId="8" borderId="7" xfId="0" applyFont="1" applyFill="1" applyBorder="1" applyAlignment="1">
      <alignment vertical="top" wrapText="1"/>
    </xf>
    <xf numFmtId="14" fontId="4" fillId="6" borderId="7" xfId="0" applyNumberFormat="1" applyFont="1" applyFill="1" applyBorder="1" applyAlignment="1">
      <alignment vertical="top"/>
    </xf>
    <xf numFmtId="14" fontId="2" fillId="0" borderId="7" xfId="0" applyNumberFormat="1" applyFont="1" applyBorder="1" applyAlignment="1">
      <alignment vertical="top" wrapText="1"/>
    </xf>
    <xf numFmtId="0" fontId="8" fillId="0" borderId="7" xfId="3" applyFont="1" applyBorder="1" applyAlignment="1" applyProtection="1">
      <alignment vertical="top"/>
    </xf>
    <xf numFmtId="0" fontId="1" fillId="0" borderId="7" xfId="0" applyFont="1" applyBorder="1" applyAlignment="1">
      <alignment vertical="top"/>
    </xf>
    <xf numFmtId="0" fontId="4" fillId="0" borderId="7" xfId="0" applyFont="1" applyBorder="1" applyAlignment="1">
      <alignment vertical="top"/>
    </xf>
    <xf numFmtId="0" fontId="2" fillId="4" borderId="7" xfId="0" applyFont="1" applyFill="1" applyBorder="1" applyAlignment="1">
      <alignment horizontal="left" vertical="top" wrapText="1"/>
    </xf>
    <xf numFmtId="14" fontId="2" fillId="8" borderId="7" xfId="0" applyNumberFormat="1" applyFont="1" applyFill="1" applyBorder="1" applyAlignment="1">
      <alignment horizontal="left" vertical="top"/>
    </xf>
    <xf numFmtId="0" fontId="2" fillId="0" borderId="11" xfId="0" applyFont="1" applyBorder="1" applyAlignment="1">
      <alignment vertical="top"/>
    </xf>
    <xf numFmtId="0" fontId="2" fillId="0" borderId="11" xfId="0" applyFont="1" applyBorder="1" applyAlignment="1">
      <alignment vertical="top" wrapText="1"/>
    </xf>
    <xf numFmtId="14" fontId="2" fillId="0" borderId="11" xfId="0" applyNumberFormat="1" applyFont="1" applyBorder="1" applyAlignment="1">
      <alignment vertical="top"/>
    </xf>
    <xf numFmtId="14" fontId="2" fillId="0" borderId="11" xfId="0" applyNumberFormat="1" applyFont="1" applyBorder="1" applyAlignment="1">
      <alignment vertical="top" wrapText="1"/>
    </xf>
    <xf numFmtId="0" fontId="11" fillId="0" borderId="11" xfId="0" applyFont="1" applyBorder="1" applyAlignment="1">
      <alignment vertical="top" wrapText="1"/>
    </xf>
    <xf numFmtId="0" fontId="4" fillId="0" borderId="11" xfId="0" applyFont="1" applyBorder="1" applyAlignment="1">
      <alignment vertical="top"/>
    </xf>
    <xf numFmtId="0" fontId="2" fillId="9" borderId="7" xfId="0" applyFont="1" applyFill="1" applyBorder="1" applyAlignment="1">
      <alignment horizontal="right" vertical="top"/>
    </xf>
    <xf numFmtId="0" fontId="4" fillId="0" borderId="7" xfId="0" applyFont="1" applyBorder="1" applyAlignment="1">
      <alignment horizontal="left" vertical="top"/>
    </xf>
    <xf numFmtId="14" fontId="2" fillId="4" borderId="7" xfId="0" applyNumberFormat="1" applyFont="1" applyFill="1" applyBorder="1" applyAlignment="1">
      <alignment horizontal="left" vertical="top" wrapText="1"/>
    </xf>
    <xf numFmtId="0" fontId="0" fillId="0" borderId="7" xfId="0" applyBorder="1" applyAlignment="1">
      <alignment vertical="top"/>
    </xf>
    <xf numFmtId="0" fontId="0" fillId="0" borderId="7" xfId="0" applyBorder="1"/>
    <xf numFmtId="0" fontId="2" fillId="0" borderId="11" xfId="0" applyFont="1" applyBorder="1" applyAlignment="1">
      <alignment horizontal="left" vertical="top"/>
    </xf>
    <xf numFmtId="0" fontId="2" fillId="8" borderId="7" xfId="0" applyFont="1" applyFill="1" applyBorder="1" applyAlignment="1">
      <alignment horizontal="left" vertical="top" wrapText="1"/>
    </xf>
    <xf numFmtId="0" fontId="8" fillId="0" borderId="10" xfId="3" applyFont="1" applyBorder="1" applyAlignment="1" applyProtection="1">
      <alignment vertical="top"/>
    </xf>
    <xf numFmtId="14" fontId="2" fillId="0" borderId="11" xfId="0" applyNumberFormat="1" applyFont="1" applyBorder="1" applyAlignment="1">
      <alignment horizontal="left" vertical="top"/>
    </xf>
    <xf numFmtId="14" fontId="2" fillId="0" borderId="11" xfId="0" applyNumberFormat="1" applyFont="1" applyBorder="1" applyAlignment="1">
      <alignment horizontal="right" vertical="top"/>
    </xf>
    <xf numFmtId="0" fontId="2" fillId="0" borderId="11" xfId="0" applyFont="1" applyBorder="1" applyAlignment="1">
      <alignment horizontal="left" vertical="top" wrapText="1"/>
    </xf>
    <xf numFmtId="14" fontId="2" fillId="0" borderId="0" xfId="0" applyNumberFormat="1" applyFont="1" applyAlignment="1">
      <alignment horizontal="left" vertical="top"/>
    </xf>
    <xf numFmtId="14" fontId="2" fillId="0" borderId="0" xfId="0" applyNumberFormat="1" applyFont="1" applyAlignment="1">
      <alignment horizontal="left" vertical="top" wrapText="1"/>
    </xf>
    <xf numFmtId="49" fontId="2" fillId="0" borderId="7" xfId="0" applyNumberFormat="1" applyFont="1" applyBorder="1" applyAlignment="1">
      <alignment horizontal="left" vertical="top" wrapText="1"/>
    </xf>
    <xf numFmtId="0" fontId="8" fillId="0" borderId="6" xfId="3" applyFont="1" applyBorder="1" applyAlignment="1" applyProtection="1">
      <alignment horizontal="left" vertical="top"/>
    </xf>
    <xf numFmtId="14" fontId="12" fillId="0" borderId="7" xfId="0" applyNumberFormat="1" applyFont="1" applyBorder="1" applyAlignment="1">
      <alignment horizontal="left" vertical="top" wrapText="1"/>
    </xf>
    <xf numFmtId="14" fontId="2" fillId="0" borderId="6" xfId="0" applyNumberFormat="1" applyFont="1" applyBorder="1" applyAlignment="1">
      <alignment horizontal="left" vertical="top" wrapText="1"/>
    </xf>
    <xf numFmtId="14" fontId="2" fillId="0" borderId="12" xfId="0" applyNumberFormat="1" applyFont="1" applyBorder="1" applyAlignment="1">
      <alignment horizontal="left" vertical="top" wrapText="1"/>
    </xf>
    <xf numFmtId="0" fontId="11" fillId="0" borderId="6" xfId="0" applyFont="1" applyBorder="1" applyAlignment="1">
      <alignment horizontal="left" vertical="top" wrapText="1"/>
    </xf>
    <xf numFmtId="14" fontId="1" fillId="4" borderId="6" xfId="0" applyNumberFormat="1" applyFont="1" applyFill="1" applyBorder="1" applyAlignment="1">
      <alignment horizontal="left" vertical="top" wrapText="1"/>
    </xf>
    <xf numFmtId="14" fontId="2" fillId="8" borderId="7" xfId="0" applyNumberFormat="1" applyFont="1" applyFill="1" applyBorder="1" applyAlignment="1">
      <alignment horizontal="left" vertical="top" wrapText="1"/>
    </xf>
    <xf numFmtId="14" fontId="2" fillId="7" borderId="7" xfId="0" applyNumberFormat="1" applyFont="1" applyFill="1" applyBorder="1" applyAlignment="1">
      <alignment horizontal="left" vertical="top" wrapText="1"/>
    </xf>
    <xf numFmtId="0" fontId="4" fillId="5" borderId="7" xfId="0" applyFont="1" applyFill="1" applyBorder="1" applyAlignment="1">
      <alignment horizontal="left" vertical="top" wrapText="1"/>
    </xf>
    <xf numFmtId="0" fontId="4" fillId="6" borderId="7" xfId="0" applyFont="1" applyFill="1" applyBorder="1" applyAlignment="1">
      <alignment horizontal="left" vertical="top"/>
    </xf>
    <xf numFmtId="14" fontId="2" fillId="0" borderId="11" xfId="0" applyNumberFormat="1" applyFont="1" applyBorder="1" applyAlignment="1">
      <alignment horizontal="left" vertical="top" wrapText="1"/>
    </xf>
    <xf numFmtId="0" fontId="2" fillId="0" borderId="12" xfId="0" applyFont="1" applyBorder="1" applyAlignment="1">
      <alignment horizontal="left" vertical="top" wrapText="1"/>
    </xf>
    <xf numFmtId="0" fontId="8" fillId="0" borderId="11" xfId="3" applyFont="1" applyBorder="1" applyAlignment="1" applyProtection="1">
      <alignment vertical="top"/>
    </xf>
    <xf numFmtId="0" fontId="2" fillId="0" borderId="11" xfId="0" applyFont="1" applyBorder="1" applyAlignment="1">
      <alignment horizontal="right" vertical="top" wrapText="1"/>
    </xf>
    <xf numFmtId="14" fontId="2" fillId="4" borderId="11" xfId="0" applyNumberFormat="1" applyFont="1" applyFill="1" applyBorder="1" applyAlignment="1">
      <alignment horizontal="left" vertical="top" wrapText="1"/>
    </xf>
    <xf numFmtId="0" fontId="12" fillId="0" borderId="11" xfId="0" applyFont="1" applyBorder="1" applyAlignment="1">
      <alignment vertical="top"/>
    </xf>
    <xf numFmtId="0" fontId="2" fillId="0" borderId="11" xfId="0" applyFont="1" applyBorder="1" applyAlignment="1">
      <alignment horizontal="right" vertical="top"/>
    </xf>
    <xf numFmtId="0" fontId="13" fillId="0" borderId="11" xfId="0" applyFont="1" applyBorder="1" applyAlignment="1">
      <alignment horizontal="left" vertical="top" wrapText="1"/>
    </xf>
    <xf numFmtId="0" fontId="2" fillId="0" borderId="11" xfId="0" applyFont="1" applyBorder="1" applyAlignment="1">
      <alignment horizontal="center" vertical="top"/>
    </xf>
    <xf numFmtId="0" fontId="2" fillId="0" borderId="12" xfId="0" applyFont="1" applyBorder="1" applyAlignment="1">
      <alignment horizontal="center" vertical="top"/>
    </xf>
    <xf numFmtId="14" fontId="4" fillId="6" borderId="11" xfId="0" applyNumberFormat="1" applyFont="1" applyFill="1" applyBorder="1" applyAlignment="1">
      <alignment vertical="top"/>
    </xf>
    <xf numFmtId="14" fontId="15" fillId="0" borderId="11" xfId="0" applyNumberFormat="1" applyFont="1" applyBorder="1" applyAlignment="1">
      <alignment vertical="top" wrapText="1"/>
    </xf>
    <xf numFmtId="0" fontId="1" fillId="4" borderId="11" xfId="0" applyFont="1" applyFill="1" applyBorder="1" applyAlignment="1">
      <alignment vertical="top" wrapText="1"/>
    </xf>
    <xf numFmtId="0" fontId="2" fillId="4" borderId="11" xfId="0" applyFont="1" applyFill="1" applyBorder="1" applyAlignment="1">
      <alignment horizontal="left" vertical="top" wrapText="1"/>
    </xf>
    <xf numFmtId="0" fontId="12" fillId="0" borderId="7" xfId="0" applyFont="1" applyBorder="1" applyAlignment="1">
      <alignment vertical="top"/>
    </xf>
    <xf numFmtId="0" fontId="1" fillId="0" borderId="6" xfId="0" applyFont="1" applyBorder="1" applyAlignment="1">
      <alignment horizontal="left" vertical="top"/>
    </xf>
    <xf numFmtId="0" fontId="2" fillId="0" borderId="13" xfId="0" applyFont="1" applyBorder="1" applyAlignment="1">
      <alignment vertical="top"/>
    </xf>
    <xf numFmtId="0" fontId="2" fillId="0" borderId="7" xfId="0" applyFont="1" applyBorder="1" applyAlignment="1">
      <alignment horizontal="center" vertical="top"/>
    </xf>
    <xf numFmtId="164" fontId="3" fillId="2" borderId="1" xfId="0" applyNumberFormat="1" applyFont="1" applyFill="1" applyBorder="1" applyAlignment="1">
      <alignment horizontal="center" vertical="top"/>
    </xf>
    <xf numFmtId="164" fontId="3" fillId="2" borderId="2" xfId="0" applyNumberFormat="1" applyFont="1" applyFill="1" applyBorder="1" applyAlignment="1">
      <alignment horizontal="center" vertical="top"/>
    </xf>
    <xf numFmtId="164" fontId="3" fillId="2" borderId="3" xfId="0" applyNumberFormat="1" applyFont="1" applyFill="1" applyBorder="1" applyAlignment="1">
      <alignment horizontal="center" vertical="top"/>
    </xf>
    <xf numFmtId="0" fontId="3" fillId="2" borderId="4" xfId="0" applyFont="1" applyFill="1" applyBorder="1" applyAlignment="1">
      <alignment horizontal="center" vertical="top"/>
    </xf>
    <xf numFmtId="0" fontId="3" fillId="2" borderId="0" xfId="0" applyFont="1" applyFill="1" applyAlignment="1">
      <alignment horizontal="center" vertical="top"/>
    </xf>
    <xf numFmtId="0" fontId="1" fillId="0" borderId="8" xfId="0" applyFont="1" applyBorder="1" applyAlignment="1">
      <alignment horizontal="center"/>
    </xf>
    <xf numFmtId="0" fontId="1" fillId="0" borderId="0" xfId="0" applyFont="1" applyAlignment="1">
      <alignment horizontal="center"/>
    </xf>
    <xf numFmtId="0" fontId="3" fillId="2" borderId="10" xfId="0" applyFont="1" applyFill="1" applyBorder="1" applyAlignment="1">
      <alignment horizontal="center"/>
    </xf>
    <xf numFmtId="0" fontId="8" fillId="0" borderId="6" xfId="2" applyFont="1" applyFill="1" applyBorder="1" applyAlignment="1" applyProtection="1">
      <alignment vertical="top"/>
    </xf>
    <xf numFmtId="0" fontId="2" fillId="0" borderId="0" xfId="0" applyFont="1" applyFill="1" applyAlignment="1">
      <alignment vertical="top" wrapText="1"/>
    </xf>
    <xf numFmtId="14" fontId="2"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2" fillId="0" borderId="7" xfId="0" applyFont="1" applyFill="1" applyBorder="1" applyAlignment="1">
      <alignment horizontal="left" vertical="top" wrapText="1"/>
    </xf>
    <xf numFmtId="0" fontId="2" fillId="0" borderId="0" xfId="0" applyFont="1" applyFill="1" applyAlignment="1">
      <alignment horizontal="left" vertical="top" wrapText="1"/>
    </xf>
    <xf numFmtId="164" fontId="2" fillId="0" borderId="7" xfId="0" applyNumberFormat="1" applyFont="1" applyFill="1" applyBorder="1" applyAlignment="1">
      <alignment horizontal="left" vertical="top"/>
    </xf>
    <xf numFmtId="164" fontId="1" fillId="0" borderId="0" xfId="0" applyNumberFormat="1" applyFont="1" applyFill="1" applyAlignment="1">
      <alignment vertical="top"/>
    </xf>
    <xf numFmtId="0" fontId="1" fillId="0" borderId="0" xfId="0" applyFont="1" applyFill="1" applyAlignment="1">
      <alignment vertical="top"/>
    </xf>
    <xf numFmtId="0" fontId="1" fillId="0" borderId="0" xfId="0" applyFont="1" applyFill="1" applyAlignment="1">
      <alignment vertical="top" wrapText="1"/>
    </xf>
    <xf numFmtId="14" fontId="1" fillId="0" borderId="0" xfId="0" applyNumberFormat="1" applyFont="1" applyFill="1" applyAlignment="1">
      <alignment vertical="top"/>
    </xf>
    <xf numFmtId="0" fontId="2" fillId="0" borderId="0" xfId="0" applyFont="1" applyFill="1" applyAlignment="1">
      <alignment horizontal="left" vertical="top"/>
    </xf>
    <xf numFmtId="164" fontId="2" fillId="0" borderId="0" xfId="0" applyNumberFormat="1" applyFont="1" applyFill="1" applyAlignment="1">
      <alignment horizontal="left" vertical="top"/>
    </xf>
    <xf numFmtId="14" fontId="2" fillId="0" borderId="0" xfId="0" applyNumberFormat="1" applyFont="1" applyFill="1" applyAlignment="1">
      <alignment vertical="top" wrapText="1"/>
    </xf>
    <xf numFmtId="164" fontId="1" fillId="0" borderId="0" xfId="0" applyNumberFormat="1" applyFont="1" applyFill="1" applyAlignment="1">
      <alignment horizontal="left" vertical="top" wrapText="1"/>
    </xf>
  </cellXfs>
  <cellStyles count="4">
    <cellStyle name="Hyperlink" xfId="2" builtinId="8"/>
    <cellStyle name="Hyperlink 2" xfId="3" xr:uid="{B6C2FBA7-2EF6-4A7B-B3E8-D3A67E81DE0B}"/>
    <cellStyle name="Standaard" xfId="0" builtinId="0"/>
    <cellStyle name="Standaard 2" xfId="1" xr:uid="{00000000-0005-0000-0000-000002000000}"/>
  </cellStyles>
  <dxfs count="84">
    <dxf>
      <font>
        <b/>
        <i val="0"/>
        <condense val="0"/>
        <extend val="0"/>
        <color indexed="10"/>
      </font>
      <fill>
        <patternFill>
          <bgColor indexed="45"/>
        </patternFill>
      </fill>
    </dxf>
    <dxf>
      <font>
        <b/>
        <i val="0"/>
        <condense val="0"/>
        <extend val="0"/>
        <color indexed="17"/>
      </font>
      <fill>
        <patternFill>
          <bgColor indexed="42"/>
        </patternFill>
      </fill>
    </dxf>
    <dxf>
      <font>
        <b/>
        <i val="0"/>
        <condense val="0"/>
        <extend val="0"/>
        <color indexed="53"/>
      </font>
      <fill>
        <patternFill>
          <bgColor indexed="9"/>
        </patternFill>
      </fill>
    </dxf>
    <dxf>
      <font>
        <color theme="0"/>
      </font>
      <fill>
        <patternFill>
          <fgColor rgb="FFECB4A1"/>
          <bgColor rgb="FF77403D"/>
        </patternFill>
      </fill>
    </dxf>
    <dxf>
      <font>
        <color theme="0"/>
      </font>
      <fill>
        <patternFill>
          <fgColor rgb="FFA45F56"/>
          <bgColor rgb="FFA45F56"/>
        </patternFill>
      </fill>
    </dxf>
    <dxf>
      <fill>
        <patternFill>
          <fgColor rgb="FFF6DACE"/>
          <bgColor rgb="FFF6DACE"/>
        </patternFill>
      </fill>
    </dxf>
    <dxf>
      <font>
        <color theme="0"/>
      </font>
      <fill>
        <patternFill>
          <bgColor rgb="FFA45F56"/>
        </patternFill>
      </fill>
    </dxf>
    <dxf>
      <font>
        <color theme="0"/>
      </font>
      <fill>
        <patternFill>
          <fgColor rgb="FFA45F56"/>
          <bgColor rgb="FFA45F56"/>
        </patternFill>
      </fill>
    </dxf>
    <dxf>
      <fill>
        <patternFill>
          <fgColor rgb="FFDA8373"/>
          <bgColor rgb="FFDA8373"/>
        </patternFill>
      </fill>
    </dxf>
    <dxf>
      <fill>
        <patternFill>
          <bgColor rgb="FFDA8373"/>
        </patternFill>
      </fill>
    </dxf>
    <dxf>
      <fill>
        <patternFill>
          <bgColor rgb="FFDA8373"/>
        </patternFill>
      </fill>
    </dxf>
    <dxf>
      <fill>
        <patternFill>
          <fgColor rgb="FFDA8373"/>
          <bgColor rgb="FFDA8373"/>
        </patternFill>
      </fill>
    </dxf>
    <dxf>
      <fill>
        <patternFill>
          <bgColor rgb="FFDA8373"/>
        </patternFill>
      </fill>
    </dxf>
    <dxf>
      <fill>
        <patternFill>
          <bgColor rgb="FFECB4A1"/>
        </patternFill>
      </fill>
    </dxf>
    <dxf>
      <fill>
        <patternFill>
          <bgColor rgb="FFECB4A1"/>
        </patternFill>
      </fill>
    </dxf>
    <dxf>
      <fill>
        <patternFill>
          <fgColor rgb="FFECB4A1"/>
          <bgColor rgb="FFECB4A1"/>
        </patternFill>
      </fill>
    </dxf>
    <dxf>
      <fill>
        <patternFill>
          <bgColor rgb="FFECB4A1"/>
        </patternFill>
      </fill>
    </dxf>
    <dxf>
      <fill>
        <patternFill>
          <bgColor rgb="FFF6DACE"/>
        </patternFill>
      </fill>
    </dxf>
    <dxf>
      <fill>
        <patternFill patternType="solid">
          <fgColor auto="1"/>
          <bgColor rgb="FFF6DACE"/>
        </patternFill>
      </fill>
    </dxf>
    <dxf>
      <font>
        <color theme="0"/>
      </font>
      <fill>
        <patternFill>
          <bgColor rgb="FFC00000"/>
        </patternFill>
      </fill>
    </dxf>
    <dxf>
      <fill>
        <patternFill>
          <bgColor theme="9" tint="0.39994506668294322"/>
        </patternFill>
      </fill>
    </dxf>
    <dxf>
      <fill>
        <patternFill>
          <bgColor theme="6" tint="0.39994506668294322"/>
        </patternFill>
      </fill>
    </dxf>
    <dxf>
      <border>
        <left style="thin">
          <color rgb="FF4B2A25"/>
        </left>
        <right style="thin">
          <color rgb="FF4B2A25"/>
        </right>
        <top style="thin">
          <color rgb="FF4B2A25"/>
        </top>
        <bottom style="thin">
          <color rgb="FF4B2A25"/>
        </bottom>
        <vertical/>
        <horizontal/>
      </border>
    </dxf>
    <dxf>
      <font>
        <color theme="0"/>
      </font>
      <fill>
        <patternFill>
          <fgColor rgb="FFECB4A1"/>
          <bgColor rgb="FF77403D"/>
        </patternFill>
      </fill>
    </dxf>
    <dxf>
      <font>
        <color theme="0"/>
      </font>
      <fill>
        <patternFill>
          <fgColor rgb="FFA45F56"/>
          <bgColor rgb="FFA45F56"/>
        </patternFill>
      </fill>
    </dxf>
    <dxf>
      <fill>
        <patternFill>
          <fgColor rgb="FFF6DACE"/>
          <bgColor rgb="FFF6DACE"/>
        </patternFill>
      </fill>
    </dxf>
    <dxf>
      <font>
        <color theme="0"/>
      </font>
      <fill>
        <patternFill>
          <bgColor rgb="FFA45F56"/>
        </patternFill>
      </fill>
    </dxf>
    <dxf>
      <font>
        <color theme="0"/>
      </font>
      <fill>
        <patternFill>
          <fgColor rgb="FFA45F56"/>
          <bgColor rgb="FFA45F56"/>
        </patternFill>
      </fill>
    </dxf>
    <dxf>
      <fill>
        <patternFill>
          <fgColor rgb="FFDA8373"/>
          <bgColor rgb="FFDA8373"/>
        </patternFill>
      </fill>
    </dxf>
    <dxf>
      <fill>
        <patternFill>
          <bgColor rgb="FFDA8373"/>
        </patternFill>
      </fill>
    </dxf>
    <dxf>
      <fill>
        <patternFill>
          <bgColor rgb="FFDA8373"/>
        </patternFill>
      </fill>
    </dxf>
    <dxf>
      <fill>
        <patternFill>
          <fgColor rgb="FFDA8373"/>
          <bgColor rgb="FFDA8373"/>
        </patternFill>
      </fill>
    </dxf>
    <dxf>
      <fill>
        <patternFill>
          <bgColor rgb="FFDA8373"/>
        </patternFill>
      </fill>
    </dxf>
    <dxf>
      <fill>
        <patternFill>
          <bgColor rgb="FFECB4A1"/>
        </patternFill>
      </fill>
    </dxf>
    <dxf>
      <fill>
        <patternFill>
          <bgColor rgb="FFECB4A1"/>
        </patternFill>
      </fill>
    </dxf>
    <dxf>
      <fill>
        <patternFill>
          <fgColor rgb="FFECB4A1"/>
          <bgColor rgb="FFECB4A1"/>
        </patternFill>
      </fill>
    </dxf>
    <dxf>
      <fill>
        <patternFill>
          <bgColor rgb="FFECB4A1"/>
        </patternFill>
      </fill>
    </dxf>
    <dxf>
      <fill>
        <patternFill>
          <bgColor rgb="FFF6DACE"/>
        </patternFill>
      </fill>
    </dxf>
    <dxf>
      <fill>
        <patternFill patternType="solid">
          <fgColor auto="1"/>
          <bgColor rgb="FFF6DACE"/>
        </patternFill>
      </fill>
    </dxf>
    <dxf>
      <font>
        <color theme="0"/>
      </font>
      <fill>
        <patternFill>
          <bgColor rgb="FFC00000"/>
        </patternFill>
      </fill>
    </dxf>
    <dxf>
      <fill>
        <patternFill>
          <bgColor theme="9" tint="0.39994506668294322"/>
        </patternFill>
      </fill>
    </dxf>
    <dxf>
      <fill>
        <patternFill>
          <bgColor theme="6" tint="0.39994506668294322"/>
        </patternFill>
      </fill>
    </dxf>
    <dxf>
      <border>
        <left style="thin">
          <color rgb="FF4B2A25"/>
        </left>
        <right style="thin">
          <color rgb="FF4B2A25"/>
        </right>
        <top style="thin">
          <color rgb="FF4B2A25"/>
        </top>
        <bottom style="thin">
          <color rgb="FF4B2A25"/>
        </bottom>
        <vertical/>
        <horizontal/>
      </border>
    </dxf>
    <dxf>
      <font>
        <color theme="0"/>
      </font>
      <fill>
        <patternFill>
          <fgColor rgb="FFECB4A1"/>
          <bgColor rgb="FF77403D"/>
        </patternFill>
      </fill>
    </dxf>
    <dxf>
      <font>
        <color theme="0"/>
      </font>
      <fill>
        <patternFill>
          <fgColor rgb="FFA45F56"/>
          <bgColor rgb="FFA45F56"/>
        </patternFill>
      </fill>
    </dxf>
    <dxf>
      <fill>
        <patternFill>
          <fgColor rgb="FFF6DACE"/>
          <bgColor rgb="FFF6DACE"/>
        </patternFill>
      </fill>
    </dxf>
    <dxf>
      <fill>
        <patternFill>
          <bgColor rgb="FFA45F56"/>
        </patternFill>
      </fill>
    </dxf>
    <dxf>
      <font>
        <color theme="0"/>
      </font>
      <fill>
        <patternFill>
          <fgColor rgb="FFA45F56"/>
          <bgColor rgb="FFA45F56"/>
        </patternFill>
      </fill>
    </dxf>
    <dxf>
      <fill>
        <patternFill>
          <bgColor rgb="FFDA8373"/>
        </patternFill>
      </fill>
    </dxf>
    <dxf>
      <fill>
        <patternFill>
          <fgColor rgb="FFDA8373"/>
          <bgColor rgb="FFDA8373"/>
        </patternFill>
      </fill>
    </dxf>
    <dxf>
      <fill>
        <patternFill>
          <bgColor rgb="FFDA8373"/>
        </patternFill>
      </fill>
    </dxf>
    <dxf>
      <fill>
        <patternFill>
          <bgColor rgb="FFDA8373"/>
        </patternFill>
      </fill>
    </dxf>
    <dxf>
      <fill>
        <patternFill>
          <fgColor rgb="FFDA8373"/>
          <bgColor rgb="FFDA8373"/>
        </patternFill>
      </fill>
    </dxf>
    <dxf>
      <fill>
        <patternFill>
          <bgColor rgb="FFECB4A1"/>
        </patternFill>
      </fill>
    </dxf>
    <dxf>
      <fill>
        <patternFill>
          <fgColor rgb="FFECB4A1"/>
          <bgColor rgb="FFECB4A1"/>
        </patternFill>
      </fill>
    </dxf>
    <dxf>
      <fill>
        <patternFill>
          <bgColor rgb="FFECB4A1"/>
        </patternFill>
      </fill>
    </dxf>
    <dxf>
      <fill>
        <patternFill>
          <bgColor rgb="FFECB4A1"/>
        </patternFill>
      </fill>
    </dxf>
    <dxf>
      <fill>
        <patternFill>
          <bgColor rgb="FFECB4A1"/>
        </patternFill>
      </fill>
    </dxf>
    <dxf>
      <fill>
        <patternFill>
          <bgColor rgb="FFF6DACE"/>
        </patternFill>
      </fill>
    </dxf>
    <dxf>
      <fill>
        <patternFill patternType="solid">
          <fgColor auto="1"/>
          <bgColor rgb="FFF6DACE"/>
        </patternFill>
      </fill>
    </dxf>
    <dxf>
      <font>
        <color theme="0"/>
      </font>
      <fill>
        <patternFill>
          <bgColor rgb="FFC00000"/>
        </patternFill>
      </fill>
    </dxf>
    <dxf>
      <fill>
        <patternFill>
          <bgColor theme="9" tint="0.39994506668294322"/>
        </patternFill>
      </fill>
    </dxf>
    <dxf>
      <fill>
        <patternFill>
          <bgColor theme="6" tint="0.39994506668294322"/>
        </patternFill>
      </fill>
    </dxf>
    <dxf>
      <border>
        <left style="thin">
          <color rgb="FF4B2A25"/>
        </left>
        <right style="thin">
          <color rgb="FF4B2A25"/>
        </right>
        <top style="thin">
          <color rgb="FF4B2A25"/>
        </top>
        <bottom style="thin">
          <color rgb="FF4B2A25"/>
        </bottom>
        <vertical/>
        <horizontal/>
      </border>
    </dxf>
    <dxf>
      <font>
        <color theme="0"/>
      </font>
      <fill>
        <patternFill>
          <fgColor rgb="FFECB4A1"/>
          <bgColor rgb="FF77403D"/>
        </patternFill>
      </fill>
    </dxf>
    <dxf>
      <font>
        <color theme="0"/>
      </font>
      <fill>
        <patternFill>
          <fgColor rgb="FFA45F56"/>
          <bgColor rgb="FFA45F56"/>
        </patternFill>
      </fill>
    </dxf>
    <dxf>
      <fill>
        <patternFill>
          <fgColor rgb="FFF6DACE"/>
          <bgColor rgb="FFF6DACE"/>
        </patternFill>
      </fill>
    </dxf>
    <dxf>
      <font>
        <color theme="0"/>
      </font>
      <fill>
        <patternFill>
          <bgColor rgb="FFA45F56"/>
        </patternFill>
      </fill>
    </dxf>
    <dxf>
      <font>
        <color theme="0"/>
      </font>
      <fill>
        <patternFill>
          <fgColor rgb="FFA45F56"/>
          <bgColor rgb="FFA45F56"/>
        </patternFill>
      </fill>
    </dxf>
    <dxf>
      <fill>
        <patternFill>
          <fgColor rgb="FFDA8373"/>
          <bgColor rgb="FFDA8373"/>
        </patternFill>
      </fill>
    </dxf>
    <dxf>
      <fill>
        <patternFill>
          <bgColor rgb="FFDA8373"/>
        </patternFill>
      </fill>
    </dxf>
    <dxf>
      <fill>
        <patternFill>
          <bgColor rgb="FFDA8373"/>
        </patternFill>
      </fill>
    </dxf>
    <dxf>
      <fill>
        <patternFill>
          <fgColor rgb="FFDA8373"/>
          <bgColor rgb="FFDA8373"/>
        </patternFill>
      </fill>
    </dxf>
    <dxf>
      <fill>
        <patternFill>
          <bgColor rgb="FFDA8373"/>
        </patternFill>
      </fill>
    </dxf>
    <dxf>
      <fill>
        <patternFill>
          <bgColor rgb="FFECB4A1"/>
        </patternFill>
      </fill>
    </dxf>
    <dxf>
      <fill>
        <patternFill>
          <bgColor rgb="FFECB4A1"/>
        </patternFill>
      </fill>
    </dxf>
    <dxf>
      <fill>
        <patternFill>
          <fgColor rgb="FFECB4A1"/>
          <bgColor rgb="FFECB4A1"/>
        </patternFill>
      </fill>
    </dxf>
    <dxf>
      <fill>
        <patternFill>
          <bgColor rgb="FFECB4A1"/>
        </patternFill>
      </fill>
    </dxf>
    <dxf>
      <fill>
        <patternFill>
          <bgColor rgb="FFF6DACE"/>
        </patternFill>
      </fill>
    </dxf>
    <dxf>
      <fill>
        <patternFill patternType="solid">
          <fgColor auto="1"/>
          <bgColor rgb="FFF6DACE"/>
        </patternFill>
      </fill>
    </dxf>
    <dxf>
      <font>
        <color theme="0"/>
      </font>
      <fill>
        <patternFill>
          <bgColor rgb="FFC00000"/>
        </patternFill>
      </fill>
    </dxf>
    <dxf>
      <fill>
        <patternFill>
          <bgColor theme="9" tint="0.39994506668294322"/>
        </patternFill>
      </fill>
    </dxf>
    <dxf>
      <fill>
        <patternFill>
          <bgColor theme="6" tint="0.39994506668294322"/>
        </patternFill>
      </fill>
    </dxf>
    <dxf>
      <border>
        <left style="thin">
          <color rgb="FF4B2A25"/>
        </left>
        <right style="thin">
          <color rgb="FF4B2A25"/>
        </right>
        <top style="thin">
          <color rgb="FF4B2A25"/>
        </top>
        <bottom style="thin">
          <color rgb="FF4B2A25"/>
        </bottom>
        <vertical/>
        <horizontal/>
      </border>
    </dxf>
  </dxfs>
  <tableStyles count="1" defaultTableStyle="TableStyleMedium9" defaultPivotStyle="PivotStyleLight16">
    <tableStyle name="Invisible" pivot="0" table="0" count="0" xr9:uid="{870708A3-AD7E-4F7B-A9F3-A8E84F9B4A45}"/>
  </tableStyles>
  <colors>
    <mruColors>
      <color rgb="FFA45F56"/>
      <color rgb="FFDA8373"/>
      <color rgb="FFECB4A1"/>
      <color rgb="FFF6DACE"/>
      <color rgb="FF77403D"/>
      <color rgb="FF4B2A25"/>
      <color rgb="FF66FFCC"/>
      <color rgb="FFAA5A24"/>
      <color rgb="FFF59E77"/>
      <color rgb="FFF1B8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511175</xdr:colOff>
      <xdr:row>4</xdr:row>
      <xdr:rowOff>15929</xdr:rowOff>
    </xdr:to>
    <xdr:pic>
      <xdr:nvPicPr>
        <xdr:cNvPr id="3" name="Afbeelding 2">
          <a:extLst>
            <a:ext uri="{FF2B5EF4-FFF2-40B4-BE49-F238E27FC236}">
              <a16:creationId xmlns:a16="http://schemas.microsoft.com/office/drawing/2014/main" id="{D368FFF9-8C5F-12AA-8BA8-9DC247AA8F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2009775" cy="492179"/>
        </a:xfrm>
        <a:prstGeom prst="rect">
          <a:avLst/>
        </a:prstGeom>
      </xdr:spPr>
    </xdr:pic>
    <xdr:clientData/>
  </xdr:twoCellAnchor>
  <xdr:twoCellAnchor editAs="oneCell">
    <xdr:from>
      <xdr:col>16</xdr:col>
      <xdr:colOff>105832</xdr:colOff>
      <xdr:row>0</xdr:row>
      <xdr:rowOff>0</xdr:rowOff>
    </xdr:from>
    <xdr:to>
      <xdr:col>18</xdr:col>
      <xdr:colOff>738588</xdr:colOff>
      <xdr:row>5</xdr:row>
      <xdr:rowOff>2862</xdr:rowOff>
    </xdr:to>
    <xdr:pic>
      <xdr:nvPicPr>
        <xdr:cNvPr id="5" name="Afbeelding 4">
          <a:extLst>
            <a:ext uri="{FF2B5EF4-FFF2-40B4-BE49-F238E27FC236}">
              <a16:creationId xmlns:a16="http://schemas.microsoft.com/office/drawing/2014/main" id="{325B6BAB-20B1-8458-DB7A-19EEFD93ED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14082" y="0"/>
          <a:ext cx="2595964" cy="754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18</xdr:col>
      <xdr:colOff>788331</xdr:colOff>
      <xdr:row>4</xdr:row>
      <xdr:rowOff>2862</xdr:rowOff>
    </xdr:to>
    <xdr:pic>
      <xdr:nvPicPr>
        <xdr:cNvPr id="5" name="Afbeelding 3">
          <a:extLst>
            <a:ext uri="{FF2B5EF4-FFF2-40B4-BE49-F238E27FC236}">
              <a16:creationId xmlns:a16="http://schemas.microsoft.com/office/drawing/2014/main" id="{28ED8F3A-796C-4715-90A3-CFA7E56EB4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25325" y="0"/>
          <a:ext cx="2591731" cy="736287"/>
        </a:xfrm>
        <a:prstGeom prst="rect">
          <a:avLst/>
        </a:prstGeom>
      </xdr:spPr>
    </xdr:pic>
    <xdr:clientData/>
  </xdr:twoCellAnchor>
  <xdr:twoCellAnchor editAs="oneCell">
    <xdr:from>
      <xdr:col>0</xdr:col>
      <xdr:colOff>0</xdr:colOff>
      <xdr:row>0</xdr:row>
      <xdr:rowOff>85725</xdr:rowOff>
    </xdr:from>
    <xdr:to>
      <xdr:col>3</xdr:col>
      <xdr:colOff>247650</xdr:colOff>
      <xdr:row>3</xdr:row>
      <xdr:rowOff>25454</xdr:rowOff>
    </xdr:to>
    <xdr:pic>
      <xdr:nvPicPr>
        <xdr:cNvPr id="16" name="Afbeelding 5">
          <a:extLst>
            <a:ext uri="{FF2B5EF4-FFF2-40B4-BE49-F238E27FC236}">
              <a16:creationId xmlns:a16="http://schemas.microsoft.com/office/drawing/2014/main" id="{DA5D18D8-C7CF-422C-A56F-3E79B1F719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5725"/>
          <a:ext cx="2006600" cy="4953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392390</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70E1CE4B-4AA2-4CE1-B7F9-13AE62A4B940}"/>
            </a:ext>
          </a:extLst>
        </xdr:cNvPr>
        <xdr:cNvPicPr/>
      </xdr:nvPicPr>
      <xdr:blipFill>
        <a:blip xmlns:r="http://schemas.openxmlformats.org/officeDocument/2006/relationships" r:embed="rId1" cstate="print"/>
        <a:srcRect/>
        <a:stretch>
          <a:fillRect/>
        </a:stretch>
      </xdr:blipFill>
      <xdr:spPr bwMode="auto">
        <a:xfrm>
          <a:off x="6351" y="164279"/>
          <a:ext cx="1935439" cy="26752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9526</xdr:colOff>
      <xdr:row>1</xdr:row>
      <xdr:rowOff>21404</xdr:rowOff>
    </xdr:from>
    <xdr:to>
      <xdr:col>2</xdr:col>
      <xdr:colOff>692371</xdr:colOff>
      <xdr:row>3</xdr:row>
      <xdr:rowOff>3174</xdr:rowOff>
    </xdr:to>
    <xdr:pic>
      <xdr:nvPicPr>
        <xdr:cNvPr id="2" name="Afbeelding 1" descr="http://billiton:36698/PWA/Lopendeprojecten/implmerkstrenwebsite/Office/Logo%27s/v_streams_lijn_pos_rgb_0072.png">
          <a:extLst>
            <a:ext uri="{FF2B5EF4-FFF2-40B4-BE49-F238E27FC236}">
              <a16:creationId xmlns:a16="http://schemas.microsoft.com/office/drawing/2014/main" id="{76D06C42-89B7-48BD-96FF-B3CE14029E12}"/>
            </a:ext>
          </a:extLst>
        </xdr:cNvPr>
        <xdr:cNvPicPr/>
      </xdr:nvPicPr>
      <xdr:blipFill>
        <a:blip xmlns:r="http://schemas.openxmlformats.org/officeDocument/2006/relationships" r:embed="rId1" cstate="print"/>
        <a:srcRect/>
        <a:stretch>
          <a:fillRect/>
        </a:stretch>
      </xdr:blipFill>
      <xdr:spPr bwMode="auto">
        <a:xfrm>
          <a:off x="6351" y="164279"/>
          <a:ext cx="1905220" cy="2675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vektis.nl/uploads/Docs%20per%20pagina/RFC/RFC%20S25008.pdf" TargetMode="External"/><Relationship Id="rId13" Type="http://schemas.openxmlformats.org/officeDocument/2006/relationships/hyperlink" Target="chrome-extension://efaidnbmnnnibpcajpcglclefindmkaj/https:/www.vektis.nl/uploads/Docs%20per%20pagina/RFC/RFC%20S25014.pdf" TargetMode="External"/><Relationship Id="rId18" Type="http://schemas.openxmlformats.org/officeDocument/2006/relationships/vmlDrawing" Target="../drawings/vmlDrawing1.vml"/><Relationship Id="rId3" Type="http://schemas.openxmlformats.org/officeDocument/2006/relationships/hyperlink" Target="https://www.vektis.nl/uploads/Docs%20per%20pagina/RFC/RFC%20S25001.pdf" TargetMode="External"/><Relationship Id="rId7" Type="http://schemas.openxmlformats.org/officeDocument/2006/relationships/hyperlink" Target="https://www.vektis.nl/uploads/Docs%20per%20pagina/RFC/RFC%20S25007.pdf" TargetMode="External"/><Relationship Id="rId12" Type="http://schemas.openxmlformats.org/officeDocument/2006/relationships/hyperlink" Target="chrome-extension://efaidnbmnnnibpcajpcglclefindmkaj/https:/www.vektis.nl/uploads/Docs%20per%20pagina/RFC/RFC%20S25013.pdf" TargetMode="External"/><Relationship Id="rId17" Type="http://schemas.openxmlformats.org/officeDocument/2006/relationships/drawing" Target="../drawings/drawing1.xml"/><Relationship Id="rId2" Type="http://schemas.openxmlformats.org/officeDocument/2006/relationships/hyperlink" Target="https://www.vektis.nl/uploads/Docs%20per%20pagina/RFC/RFC%20S25004.pdf" TargetMode="External"/><Relationship Id="rId16" Type="http://schemas.openxmlformats.org/officeDocument/2006/relationships/printerSettings" Target="../printerSettings/printerSettings1.bin"/><Relationship Id="rId1" Type="http://schemas.openxmlformats.org/officeDocument/2006/relationships/hyperlink" Target="https://www.vektis.nl/uploads/Docs%20per%20pagina/RFC/RFC%20S25003.pdf" TargetMode="External"/><Relationship Id="rId6" Type="http://schemas.openxmlformats.org/officeDocument/2006/relationships/hyperlink" Target="https://www.vektis.nl/uploads/Docs%20per%20pagina/RFC/RFC%20S25006.pdf" TargetMode="External"/><Relationship Id="rId11" Type="http://schemas.openxmlformats.org/officeDocument/2006/relationships/hyperlink" Target="https://www.vektis.nl/uploads/Docs%20per%20pagina/RFC/RFC%20S25011.pdf" TargetMode="External"/><Relationship Id="rId5" Type="http://schemas.openxmlformats.org/officeDocument/2006/relationships/hyperlink" Target="https://www.vektis.nl/uploads/Docs%20per%20pagina/RFC/RFC%20S25005.pdf" TargetMode="External"/><Relationship Id="rId15" Type="http://schemas.openxmlformats.org/officeDocument/2006/relationships/hyperlink" Target="chrome-extension://efaidnbmnnnibpcajpcglclefindmkaj/https:/www.vektis.nl/uploads/Docs%20per%20pagina/RFC/RFC%20S25016.pdf" TargetMode="External"/><Relationship Id="rId10" Type="http://schemas.openxmlformats.org/officeDocument/2006/relationships/hyperlink" Target="https://www.vektis.nl/uploads/Docs%20per%20pagina/RFC/RFC%20S25010.pdf" TargetMode="External"/><Relationship Id="rId19" Type="http://schemas.openxmlformats.org/officeDocument/2006/relationships/vmlDrawing" Target="../drawings/vmlDrawing2.vml"/><Relationship Id="rId4" Type="http://schemas.openxmlformats.org/officeDocument/2006/relationships/hyperlink" Target="https://www.vektis.nl/uploads/Docs%20per%20pagina/RFC/RFC%20S24027.pdf" TargetMode="External"/><Relationship Id="rId9" Type="http://schemas.openxmlformats.org/officeDocument/2006/relationships/hyperlink" Target="https://www.vektis.nl/uploads/Docs%20per%20pagina/RFC/RFC%20S25009.pdf" TargetMode="External"/><Relationship Id="rId14" Type="http://schemas.openxmlformats.org/officeDocument/2006/relationships/hyperlink" Target="chrome-extension://efaidnbmnnnibpcajpcglclefindmkaj/https:/www.vektis.nl/uploads/Docs%20per%20pagina/RFC/RFC%20S25015.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vektis.nl/uploads/Docs%20per%20pagina/RFC/RFC%20S25012.pdf" TargetMode="External"/><Relationship Id="rId3" Type="http://schemas.openxmlformats.org/officeDocument/2006/relationships/hyperlink" Target="https://www.vektis.nl/uploads/Docs%20per%20pagina/RFC/RFC%20S24022.pdf" TargetMode="External"/><Relationship Id="rId7" Type="http://schemas.openxmlformats.org/officeDocument/2006/relationships/hyperlink" Target="https://www.vektis.nl/uploads/Docs%20per%20pagina/RFC/RFC%20S24032.pdf" TargetMode="External"/><Relationship Id="rId2" Type="http://schemas.openxmlformats.org/officeDocument/2006/relationships/hyperlink" Target="https://www.vektis.nl/uploads/Docs%20per%20pagina/RFC/RFC%20S24022.pdf" TargetMode="External"/><Relationship Id="rId1" Type="http://schemas.openxmlformats.org/officeDocument/2006/relationships/hyperlink" Target="https://www.vektis.nl/uploads/Docs%20per%20pagina/RFC/RFC%20S24022.pdf" TargetMode="External"/><Relationship Id="rId6" Type="http://schemas.openxmlformats.org/officeDocument/2006/relationships/hyperlink" Target="https://www.vektis.nl/uploads/Docs%20per%20pagina/RFC/RFC%20S25002.pdf" TargetMode="External"/><Relationship Id="rId5" Type="http://schemas.openxmlformats.org/officeDocument/2006/relationships/hyperlink" Target="https://www.vektis.nl/uploads/Docs%20per%20pagina/RFC/RFC%20S24022.pdf" TargetMode="External"/><Relationship Id="rId4" Type="http://schemas.openxmlformats.org/officeDocument/2006/relationships/hyperlink" Target="https://www.vektis.nl/uploads/Docs%20per%20pagina/RFC/RFC%20S24022.pdf"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3" Type="http://schemas.openxmlformats.org/officeDocument/2006/relationships/hyperlink" Target="https://www.vektis.nl/uploads/Docs%20per%20pagina/RFC/RFC%20S24001.pdf" TargetMode="External"/><Relationship Id="rId18" Type="http://schemas.openxmlformats.org/officeDocument/2006/relationships/hyperlink" Target="https://www.vektis.nl/uploads/Docs%20per%20pagina/RFC/RFC%20S24018.pdf" TargetMode="External"/><Relationship Id="rId26" Type="http://schemas.openxmlformats.org/officeDocument/2006/relationships/hyperlink" Target="https://www.vektis.nl/uploads/Docs%20per%20pagina/RFC/RFC%20S23027.pdf" TargetMode="External"/><Relationship Id="rId21" Type="http://schemas.openxmlformats.org/officeDocument/2006/relationships/hyperlink" Target="https://www.vektis.nl/uploads/Docs%20per%20pagina/RFC/RFC%20S24015.pdf" TargetMode="External"/><Relationship Id="rId34" Type="http://schemas.openxmlformats.org/officeDocument/2006/relationships/hyperlink" Target="https://www.vektis.nl/uploads/Docs%20per%20pagina/RFC/RFC%20S24020.pdf" TargetMode="External"/><Relationship Id="rId7" Type="http://schemas.openxmlformats.org/officeDocument/2006/relationships/hyperlink" Target="https://www.vektis.nl/uploads/Docs%20per%20pagina/RFC/RFC%20S23028.pdf" TargetMode="External"/><Relationship Id="rId12" Type="http://schemas.openxmlformats.org/officeDocument/2006/relationships/hyperlink" Target="https://www.vektis.nl/uploads/Docs%20per%20pagina/RFC/RFC%20S24014.pdf" TargetMode="External"/><Relationship Id="rId17" Type="http://schemas.openxmlformats.org/officeDocument/2006/relationships/hyperlink" Target="https://www.vektis.nl/uploads/Docs%20per%20pagina/RFC/RFC%20S23025.pdf" TargetMode="External"/><Relationship Id="rId25" Type="http://schemas.openxmlformats.org/officeDocument/2006/relationships/hyperlink" Target="https://www.vektis.nl/uploads/Docs%20per%20pagina/RFC/RFC%20S24006.pdf" TargetMode="External"/><Relationship Id="rId33" Type="http://schemas.openxmlformats.org/officeDocument/2006/relationships/hyperlink" Target="https://www.vektis.nl/uploads/Docs%20per%20pagina/RFC/RFC%20S24022.pdf" TargetMode="External"/><Relationship Id="rId2" Type="http://schemas.openxmlformats.org/officeDocument/2006/relationships/hyperlink" Target="https://www.vektis.nl/uploads/Docs%20per%20pagina/RFC/RFC%20S23030.pdf" TargetMode="External"/><Relationship Id="rId16" Type="http://schemas.openxmlformats.org/officeDocument/2006/relationships/hyperlink" Target="https://www.vektis.nl/uploads/Docs%20per%20pagina/RFC/RFC%20S23032.pdf" TargetMode="External"/><Relationship Id="rId20" Type="http://schemas.openxmlformats.org/officeDocument/2006/relationships/hyperlink" Target="https://www.vektis.nl/uploads/Docs%20per%20pagina/RFC/RFC%20S24016.pdf" TargetMode="External"/><Relationship Id="rId29" Type="http://schemas.openxmlformats.org/officeDocument/2006/relationships/hyperlink" Target="https://www.vektis.nl/uploads/Docs%20per%20pagina/RFC/RFC%20S24021.pdf" TargetMode="External"/><Relationship Id="rId1" Type="http://schemas.openxmlformats.org/officeDocument/2006/relationships/hyperlink" Target="https://www.vektis.nl/uploads/Docs%20per%20pagina/RFC/RFC%20S23029.pdf" TargetMode="External"/><Relationship Id="rId6" Type="http://schemas.openxmlformats.org/officeDocument/2006/relationships/hyperlink" Target="https://www.vektis.nl/uploads/Docs%20per%20pagina/RFC/RFC%20S23017.pdf" TargetMode="External"/><Relationship Id="rId11" Type="http://schemas.openxmlformats.org/officeDocument/2006/relationships/hyperlink" Target="https://www.vektis.nl/uploads/Docs%20per%20pagina/RFC/RFC%20S23031.pdf" TargetMode="External"/><Relationship Id="rId24" Type="http://schemas.openxmlformats.org/officeDocument/2006/relationships/hyperlink" Target="https://www.vektis.nl/uploads/Docs%20per%20pagina/RFC/RFC%20S24005.pdf" TargetMode="External"/><Relationship Id="rId32" Type="http://schemas.openxmlformats.org/officeDocument/2006/relationships/hyperlink" Target="https://www.vektis.nl/uploads/Docs%20per%20pagina/RFC/RFC%20S24007.pdf" TargetMode="External"/><Relationship Id="rId37" Type="http://schemas.openxmlformats.org/officeDocument/2006/relationships/drawing" Target="../drawings/drawing3.xml"/><Relationship Id="rId5" Type="http://schemas.openxmlformats.org/officeDocument/2006/relationships/hyperlink" Target="https://www.vektis.nl/uploads/Docs%20per%20pagina/RFC/RFC%20S23022.pdf" TargetMode="External"/><Relationship Id="rId15" Type="http://schemas.openxmlformats.org/officeDocument/2006/relationships/hyperlink" Target="https://www.vektis.nl/uploads/Docs%20per%20pagina/RFC/RFC%20S24003.pdf" TargetMode="External"/><Relationship Id="rId23" Type="http://schemas.openxmlformats.org/officeDocument/2006/relationships/hyperlink" Target="https://www.vektis.nl/uploads/Docs%20per%20pagina/RFC/RFC%20S24011.pdf" TargetMode="External"/><Relationship Id="rId28" Type="http://schemas.openxmlformats.org/officeDocument/2006/relationships/hyperlink" Target="https://www.vektis.nl/uploads/Docs%20per%20pagina/RFC/RFC%20S24019.pdf" TargetMode="External"/><Relationship Id="rId36" Type="http://schemas.openxmlformats.org/officeDocument/2006/relationships/hyperlink" Target="https://www.vektis.nl/uploads/Docs%20per%20pagina/RFC/RFC%20TOG24001.pdf" TargetMode="External"/><Relationship Id="rId10" Type="http://schemas.openxmlformats.org/officeDocument/2006/relationships/hyperlink" Target="https://www.vektis.nl/uploads/Docs%20per%20pagina/RFC/RFC%20S24009.pdf" TargetMode="External"/><Relationship Id="rId19" Type="http://schemas.openxmlformats.org/officeDocument/2006/relationships/hyperlink" Target="https://www.vektis.nl/uploads/Docs%20per%20pagina/RFC/RFC%20S24013.pdf" TargetMode="External"/><Relationship Id="rId31" Type="http://schemas.openxmlformats.org/officeDocument/2006/relationships/hyperlink" Target="https://www.vektis.nl/uploads/Docs%20per%20pagina/RFC/RFC%20S24022.pdf" TargetMode="External"/><Relationship Id="rId4" Type="http://schemas.openxmlformats.org/officeDocument/2006/relationships/hyperlink" Target="https://www.vektis.nl/uploads/Docs%20per%20pagina/RFC/RFC%20S23023.pdf" TargetMode="External"/><Relationship Id="rId9" Type="http://schemas.openxmlformats.org/officeDocument/2006/relationships/hyperlink" Target="https://www.vektis.nl/uploads/Docs%20per%20pagina/RFC/RFC%20S24010.pdf" TargetMode="External"/><Relationship Id="rId14" Type="http://schemas.openxmlformats.org/officeDocument/2006/relationships/hyperlink" Target="https://www.vektis.nl/uploads/Docs%20per%20pagina/RFC/RFC%20S23026.pdf" TargetMode="External"/><Relationship Id="rId22" Type="http://schemas.openxmlformats.org/officeDocument/2006/relationships/hyperlink" Target="https://www.vektis.nl/uploads/Docs%20per%20pagina/RFC/RFC%20S24017.pdf" TargetMode="External"/><Relationship Id="rId27" Type="http://schemas.openxmlformats.org/officeDocument/2006/relationships/hyperlink" Target="https://www.vektis.nl/uploads/Docs%20per%20pagina/RFC/RFC%20S24002.pdf" TargetMode="External"/><Relationship Id="rId30" Type="http://schemas.openxmlformats.org/officeDocument/2006/relationships/hyperlink" Target="https://www.vektis.nl/uploads/Docs%20per%20pagina/RFC/RFC%20S24008.pdf" TargetMode="External"/><Relationship Id="rId35" Type="http://schemas.openxmlformats.org/officeDocument/2006/relationships/hyperlink" Target="https://www.vektis.nl/uploads/Docs%20per%20pagina/RFC/RFC%20S24022.pdf" TargetMode="External"/><Relationship Id="rId8" Type="http://schemas.openxmlformats.org/officeDocument/2006/relationships/hyperlink" Target="https://www.vektis.nl/uploads/Docs%20per%20pagina/RFC/RFC%20S24004.pdf" TargetMode="External"/><Relationship Id="rId3" Type="http://schemas.openxmlformats.org/officeDocument/2006/relationships/hyperlink" Target="https://www.vektis.nl/uploads/Docs%20per%20pagina/RFC/RFC%20S23024.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vektis.nl/uploads/Docs%20per%20pagina/RFC/RFC%20S23004.pdf" TargetMode="External"/><Relationship Id="rId13" Type="http://schemas.openxmlformats.org/officeDocument/2006/relationships/hyperlink" Target="https://www.vektis.nl/uploads/Docs%20per%20pagina/RFC/RFC%20S23011.pdf" TargetMode="External"/><Relationship Id="rId18" Type="http://schemas.openxmlformats.org/officeDocument/2006/relationships/hyperlink" Target="https://www.vektis.nl/uploads/Docs%20per%20pagina/RFC/RFC%20S23014.pdf" TargetMode="External"/><Relationship Id="rId26" Type="http://schemas.openxmlformats.org/officeDocument/2006/relationships/drawing" Target="../drawings/drawing4.xml"/><Relationship Id="rId3" Type="http://schemas.openxmlformats.org/officeDocument/2006/relationships/hyperlink" Target="https://www.vektis.nl/uploads/Docs%20per%20pagina/RFC/RFC%20S22015.pdf" TargetMode="External"/><Relationship Id="rId21" Type="http://schemas.openxmlformats.org/officeDocument/2006/relationships/hyperlink" Target="https://www.vektis.nl/uploads/Docs%20per%20pagina/RFC/RFC%25GPH23003.pdf" TargetMode="External"/><Relationship Id="rId7" Type="http://schemas.openxmlformats.org/officeDocument/2006/relationships/hyperlink" Target="https://www.vektis.nl/uploads/Docs%20per%20pagina/RFC/RFC%20S22039.pdf" TargetMode="External"/><Relationship Id="rId12" Type="http://schemas.openxmlformats.org/officeDocument/2006/relationships/hyperlink" Target="https://www.vektis.nl/uploads/Docs%20per%20pagina/RFC/RFC%20AGB23002.pdf" TargetMode="External"/><Relationship Id="rId17" Type="http://schemas.openxmlformats.org/officeDocument/2006/relationships/hyperlink" Target="https://www.vektis.nl/uploads/Docs%20per%20pagina/RFC/RFC%20GPH23001.pdf" TargetMode="External"/><Relationship Id="rId25" Type="http://schemas.openxmlformats.org/officeDocument/2006/relationships/printerSettings" Target="../printerSettings/printerSettings2.bin"/><Relationship Id="rId2" Type="http://schemas.openxmlformats.org/officeDocument/2006/relationships/hyperlink" Target="https://www.vektis.nl/uploads/Docs%20per%20pagina/RFC/RFC%20S22034.pdf" TargetMode="External"/><Relationship Id="rId16" Type="http://schemas.openxmlformats.org/officeDocument/2006/relationships/hyperlink" Target="https://www.vektis.nl/uploads/Docs%20per%20pagina/RFC/RFC%20S23012.pdf" TargetMode="External"/><Relationship Id="rId20" Type="http://schemas.openxmlformats.org/officeDocument/2006/relationships/hyperlink" Target="https://www.vektis.nl/uploads/Docs%20per%20pagina/RFC/RFC%20S23018.pdf" TargetMode="External"/><Relationship Id="rId1" Type="http://schemas.openxmlformats.org/officeDocument/2006/relationships/hyperlink" Target="https://www.vektis.nl/uploads/Docs%20per%20pagina/RFC/RFC%20S22031.pdf" TargetMode="External"/><Relationship Id="rId6" Type="http://schemas.openxmlformats.org/officeDocument/2006/relationships/hyperlink" Target="https://www.vektis.nl/uploads/Docs%20per%20pagina/RFC/RFC%20S22040.pdf" TargetMode="External"/><Relationship Id="rId11" Type="http://schemas.openxmlformats.org/officeDocument/2006/relationships/hyperlink" Target="https://www.vektis.nl/uploads/Docs%20per%20pagina/RFC/RFC%20S23006.pdf" TargetMode="External"/><Relationship Id="rId24" Type="http://schemas.openxmlformats.org/officeDocument/2006/relationships/hyperlink" Target="https://www.vektis.nl/uploads/Docs%20per%20pagina/RFC/RFC%20S22006.pdf" TargetMode="External"/><Relationship Id="rId5" Type="http://schemas.openxmlformats.org/officeDocument/2006/relationships/hyperlink" Target="https://www.vektis.nl/uploads/Docs%20per%20pagina/RFC/RFC%20S23005.pdf" TargetMode="External"/><Relationship Id="rId15" Type="http://schemas.openxmlformats.org/officeDocument/2006/relationships/hyperlink" Target="https://www.vektis.nl/uploads/Docs%20per%20pagina/RFC/RFC%20S23016.pdf" TargetMode="External"/><Relationship Id="rId23" Type="http://schemas.openxmlformats.org/officeDocument/2006/relationships/hyperlink" Target="https://www.vektis.nl/uploads/Docs%20per%20pagina/RFC/RFC%20S23021.pdf" TargetMode="External"/><Relationship Id="rId10" Type="http://schemas.openxmlformats.org/officeDocument/2006/relationships/hyperlink" Target="https://www.vektis.nl/uploads/Docs%20per%20pagina/RFC/RFC%20S23009.pdf" TargetMode="External"/><Relationship Id="rId19" Type="http://schemas.openxmlformats.org/officeDocument/2006/relationships/hyperlink" Target="https://www.vektis.nl/uploads/Docs%20per%20pagina/RFC/RFC%20S23015.pdf" TargetMode="External"/><Relationship Id="rId4" Type="http://schemas.openxmlformats.org/officeDocument/2006/relationships/hyperlink" Target="https://www.vektis.nl/uploads/Docs%20per%20pagina/RFC/RfC%20S22019.pdf" TargetMode="External"/><Relationship Id="rId9" Type="http://schemas.openxmlformats.org/officeDocument/2006/relationships/hyperlink" Target="https://www.vektis.nl/uploads/Docs%20per%20pagina/RFC/RFC%20S23008.pdf" TargetMode="External"/><Relationship Id="rId14" Type="http://schemas.openxmlformats.org/officeDocument/2006/relationships/hyperlink" Target="https://www.vektis.nl/uploads/Docs%20per%20pagina/RFC/RFC%20S23013.pdf" TargetMode="External"/><Relationship Id="rId22" Type="http://schemas.openxmlformats.org/officeDocument/2006/relationships/hyperlink" Target="https://www.vektis.nl/uploads/Docs%20per%20pagina/RFC/RFC%25GPH23002.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816BD-12F1-4597-8934-57B86CA398F5}">
  <sheetPr>
    <pageSetUpPr fitToPage="1"/>
  </sheetPr>
  <dimension ref="A1:S449"/>
  <sheetViews>
    <sheetView showGridLines="0" tabSelected="1" showWhiteSpace="0" zoomScaleNormal="100" zoomScaleSheetLayoutView="100" workbookViewId="0">
      <pane xSplit="1" ySplit="7" topLeftCell="F16" activePane="bottomRight" state="frozen"/>
      <selection pane="topRight" activeCell="B1" sqref="B1"/>
      <selection pane="bottomLeft" activeCell="A8" sqref="A8"/>
      <selection pane="bottomRight" activeCell="J26" sqref="J26"/>
    </sheetView>
  </sheetViews>
  <sheetFormatPr defaultColWidth="9.453125" defaultRowHeight="11.5" x14ac:dyDescent="0.35"/>
  <cols>
    <col min="1" max="1" width="8.81640625" style="6" bestFit="1" customWidth="1"/>
    <col min="2" max="2" width="12.54296875" style="7" customWidth="1"/>
    <col min="3" max="3" width="12.54296875" style="13" customWidth="1"/>
    <col min="4" max="6" width="12.54296875" style="7" customWidth="1"/>
    <col min="7" max="7" width="12.54296875" style="5" customWidth="1"/>
    <col min="8" max="8" width="28.453125" style="5" customWidth="1"/>
    <col min="9" max="9" width="12.81640625" style="5" customWidth="1"/>
    <col min="10" max="10" width="12" style="13" bestFit="1" customWidth="1"/>
    <col min="11" max="11" width="12.81640625" style="5" customWidth="1"/>
    <col min="12" max="12" width="11" style="13" customWidth="1"/>
    <col min="13" max="13" width="9.54296875" style="7" bestFit="1" customWidth="1"/>
    <col min="14" max="14" width="12.54296875" style="13" customWidth="1"/>
    <col min="15" max="15" width="11.1796875" style="7" customWidth="1"/>
    <col min="16" max="16" width="12.81640625" style="8" customWidth="1"/>
    <col min="17" max="17" width="17.1796875" style="18" bestFit="1" customWidth="1"/>
    <col min="18" max="18" width="11.1796875" style="11" customWidth="1"/>
    <col min="19" max="19" width="28.54296875" style="7" customWidth="1"/>
    <col min="20" max="16384" width="9.453125" style="7"/>
  </cols>
  <sheetData>
    <row r="1" spans="1:19" x14ac:dyDescent="0.35">
      <c r="A1" s="1"/>
      <c r="B1" s="1"/>
      <c r="C1" s="16"/>
      <c r="D1" s="1"/>
      <c r="E1" s="1"/>
      <c r="F1" s="1"/>
      <c r="G1" s="2"/>
      <c r="H1" s="2"/>
      <c r="I1" s="2"/>
      <c r="J1" s="16"/>
      <c r="K1" s="2"/>
      <c r="L1" s="12"/>
      <c r="M1" s="1"/>
      <c r="N1" s="12"/>
      <c r="O1" s="1"/>
      <c r="P1" s="1"/>
      <c r="Q1" s="12"/>
      <c r="R1" s="10"/>
    </row>
    <row r="2" spans="1:19" x14ac:dyDescent="0.35">
      <c r="A2" s="1"/>
      <c r="B2" s="1"/>
      <c r="C2" s="16"/>
      <c r="D2" s="1"/>
      <c r="E2" s="1"/>
      <c r="F2" s="1"/>
      <c r="G2" s="2"/>
      <c r="H2" s="2"/>
      <c r="I2" s="2"/>
      <c r="J2" s="16"/>
      <c r="K2" s="2"/>
      <c r="L2" s="12"/>
      <c r="M2" s="1"/>
      <c r="N2" s="12"/>
      <c r="O2" s="1"/>
      <c r="P2" s="1"/>
      <c r="Q2" s="12"/>
      <c r="R2" s="10"/>
    </row>
    <row r="3" spans="1:19" x14ac:dyDescent="0.35">
      <c r="A3" s="1"/>
      <c r="B3" s="1"/>
      <c r="C3" s="16"/>
      <c r="D3" s="1"/>
      <c r="E3" s="1"/>
      <c r="F3" s="1"/>
      <c r="G3" s="2"/>
      <c r="H3" s="2"/>
      <c r="I3" s="2"/>
      <c r="J3" s="16"/>
      <c r="K3" s="2"/>
      <c r="L3" s="12"/>
      <c r="M3" s="1"/>
      <c r="N3" s="12"/>
      <c r="O3" s="1"/>
      <c r="P3" s="1"/>
      <c r="Q3" s="12"/>
      <c r="R3" s="10"/>
    </row>
    <row r="4" spans="1:19" x14ac:dyDescent="0.35">
      <c r="A4" s="1"/>
      <c r="B4" s="1"/>
      <c r="C4" s="16"/>
      <c r="D4" s="1"/>
      <c r="E4" s="1"/>
      <c r="F4" s="1"/>
      <c r="G4" s="2"/>
      <c r="H4" s="2"/>
      <c r="I4" s="2"/>
      <c r="J4" s="16"/>
      <c r="K4" s="2"/>
      <c r="L4" s="12"/>
      <c r="M4" s="1"/>
      <c r="N4" s="12"/>
      <c r="O4" s="1"/>
      <c r="P4" s="1"/>
      <c r="Q4" s="12"/>
      <c r="R4" s="10"/>
    </row>
    <row r="5" spans="1:19" ht="13" customHeight="1" x14ac:dyDescent="0.35">
      <c r="A5" s="1"/>
      <c r="B5" s="1"/>
      <c r="C5" s="16"/>
      <c r="D5" s="1"/>
      <c r="E5" s="1"/>
      <c r="F5" s="1"/>
      <c r="G5" s="2"/>
      <c r="H5" s="2"/>
      <c r="I5" s="2"/>
      <c r="J5" s="16"/>
      <c r="K5" s="2"/>
      <c r="L5" s="12"/>
      <c r="M5" s="1"/>
      <c r="N5" s="12"/>
      <c r="O5" s="1"/>
      <c r="P5" s="1"/>
      <c r="Q5" s="12"/>
      <c r="R5" s="10"/>
    </row>
    <row r="6" spans="1:19" ht="30.65" customHeight="1" x14ac:dyDescent="0.35">
      <c r="A6" s="120" t="s">
        <v>0</v>
      </c>
      <c r="B6" s="121"/>
      <c r="C6" s="121"/>
      <c r="D6" s="121"/>
      <c r="E6" s="121"/>
      <c r="F6" s="121"/>
      <c r="G6" s="121"/>
      <c r="H6" s="122"/>
      <c r="I6" s="36"/>
      <c r="J6" s="123" t="s">
        <v>1</v>
      </c>
      <c r="K6" s="124"/>
      <c r="L6" s="124"/>
      <c r="M6" s="124"/>
      <c r="N6" s="124"/>
      <c r="O6" s="124"/>
      <c r="P6" s="124"/>
      <c r="Q6" s="124"/>
      <c r="R6" s="124"/>
      <c r="S6" s="124"/>
    </row>
    <row r="7" spans="1:19" ht="34.5" x14ac:dyDescent="0.35">
      <c r="A7" s="21" t="s">
        <v>2</v>
      </c>
      <c r="B7" s="22" t="s">
        <v>3</v>
      </c>
      <c r="C7" s="23" t="s">
        <v>4</v>
      </c>
      <c r="D7" s="22" t="s">
        <v>5</v>
      </c>
      <c r="E7" s="22" t="s">
        <v>6</v>
      </c>
      <c r="F7" s="22" t="s">
        <v>7</v>
      </c>
      <c r="G7" s="22" t="s">
        <v>8</v>
      </c>
      <c r="H7" s="22" t="s">
        <v>9</v>
      </c>
      <c r="I7" s="22" t="s">
        <v>53</v>
      </c>
      <c r="J7" s="24" t="s">
        <v>10</v>
      </c>
      <c r="K7" s="25" t="s">
        <v>35</v>
      </c>
      <c r="L7" s="26" t="s">
        <v>334</v>
      </c>
      <c r="M7" s="27" t="s">
        <v>11</v>
      </c>
      <c r="N7" s="28" t="s">
        <v>12</v>
      </c>
      <c r="O7" s="29" t="s">
        <v>13</v>
      </c>
      <c r="P7" s="30" t="s">
        <v>34</v>
      </c>
      <c r="Q7" s="40" t="s">
        <v>14</v>
      </c>
      <c r="R7" s="31" t="s">
        <v>59</v>
      </c>
      <c r="S7" s="31" t="s">
        <v>15</v>
      </c>
    </row>
    <row r="8" spans="1:19" s="3" customFormat="1" ht="23" x14ac:dyDescent="0.35">
      <c r="A8" s="32" t="s">
        <v>68</v>
      </c>
      <c r="B8" s="4" t="s">
        <v>79</v>
      </c>
      <c r="C8" s="33">
        <v>45296</v>
      </c>
      <c r="D8" s="37">
        <v>45292</v>
      </c>
      <c r="E8" s="4" t="s">
        <v>17</v>
      </c>
      <c r="F8" s="34" t="s">
        <v>70</v>
      </c>
      <c r="G8" s="34"/>
      <c r="H8" s="35" t="s">
        <v>71</v>
      </c>
      <c r="I8" s="5" t="s">
        <v>19</v>
      </c>
      <c r="J8" s="19">
        <v>45296</v>
      </c>
      <c r="K8" s="5"/>
      <c r="L8" s="12">
        <v>45299</v>
      </c>
      <c r="M8" s="1" t="s">
        <v>18</v>
      </c>
      <c r="N8" s="12">
        <f>IF(M8="Ja",L8+7,IF(M8="Nee",L8+14,""))</f>
        <v>45313</v>
      </c>
      <c r="O8" s="1" t="s">
        <v>18</v>
      </c>
      <c r="P8" s="2"/>
      <c r="Q8" s="12" t="str">
        <f>IF('RFC overzicht 2025'!O8="Nee","",IF(AND(ISBLANK(K8),ISBLANK(P8)),"",IF(R8="Ingetrokken","",IF(ISBLANK(P8),_xlfn.XLOOKUP('RFC overzicht 2025'!K8,Instellingen!J:J,Instellingen!N:N,,1),_xlfn.XLOOKUP(P8,Instellingen!J:J,Instellingen!O:O,,1)))))</f>
        <v/>
      </c>
      <c r="R8" s="10"/>
    </row>
    <row r="9" spans="1:19" s="3" customFormat="1" ht="46" x14ac:dyDescent="0.35">
      <c r="A9" s="32" t="s">
        <v>69</v>
      </c>
      <c r="B9" s="4" t="s">
        <v>79</v>
      </c>
      <c r="C9" s="33">
        <v>45310</v>
      </c>
      <c r="D9" s="37">
        <v>45292</v>
      </c>
      <c r="E9" s="4" t="s">
        <v>24</v>
      </c>
      <c r="F9" s="34" t="s">
        <v>70</v>
      </c>
      <c r="G9" s="34" t="s">
        <v>72</v>
      </c>
      <c r="H9" s="35" t="s">
        <v>73</v>
      </c>
      <c r="I9" s="5" t="s">
        <v>19</v>
      </c>
      <c r="J9" s="19">
        <v>45310</v>
      </c>
      <c r="K9" s="5"/>
      <c r="L9" s="12"/>
      <c r="M9" s="1"/>
      <c r="N9" s="12" t="str">
        <f>IF(M9="Ja",L9+7,IF(M9="Nee",L9+14,""))</f>
        <v/>
      </c>
      <c r="O9" s="1"/>
      <c r="P9" s="2"/>
      <c r="Q9" s="12" t="str">
        <f>IF('RFC overzicht 2025'!O9="Nee","",IF(AND(ISBLANK(K9),ISBLANK(P9)),"",IF(R9="Ingetrokken","",IF(ISBLANK(P9),_xlfn.XLOOKUP('RFC overzicht 2025'!K9,Instellingen!J:J,Instellingen!N:N,,1),_xlfn.XLOOKUP(P9,Instellingen!J:J,Instellingen!O:O,,1)))))</f>
        <v/>
      </c>
      <c r="R9" s="10"/>
    </row>
    <row r="10" spans="1:19" s="3" customFormat="1" ht="23" x14ac:dyDescent="0.35">
      <c r="A10" s="32" t="s">
        <v>62</v>
      </c>
      <c r="B10" s="4" t="s">
        <v>16</v>
      </c>
      <c r="C10" s="33">
        <v>45586</v>
      </c>
      <c r="D10" s="4" t="s">
        <v>37</v>
      </c>
      <c r="E10" s="4" t="s">
        <v>17</v>
      </c>
      <c r="F10" s="34" t="s">
        <v>20</v>
      </c>
      <c r="G10" s="34" t="s">
        <v>63</v>
      </c>
      <c r="H10" s="35" t="s">
        <v>64</v>
      </c>
      <c r="I10" s="5" t="s">
        <v>19</v>
      </c>
      <c r="J10" s="38">
        <v>45624</v>
      </c>
      <c r="K10" s="5" t="s">
        <v>338</v>
      </c>
      <c r="L10" s="12"/>
      <c r="M10" s="1"/>
      <c r="N10" s="12" t="str">
        <f>IF(M10="Ja",L10+7,IF(M10="Nee",L10+14,""))</f>
        <v/>
      </c>
      <c r="O10" s="1"/>
      <c r="P10" s="2"/>
      <c r="Q10" s="12">
        <f>IF('RFC overzicht 2025'!O10="Nee","",IF(AND(ISBLANK(K10),ISBLANK(P10)),"",IF(R10="Ingetrokken","",IF(ISBLANK(P10),_xlfn.XLOOKUP('RFC overzicht 2025'!K10,Instellingen!J:J,Instellingen!N:N,,1),_xlfn.XLOOKUP(P10,Instellingen!J:J,Instellingen!O:O,,1)))))</f>
        <v>45762</v>
      </c>
      <c r="R10" s="10"/>
      <c r="S10" s="3" t="s">
        <v>349</v>
      </c>
    </row>
    <row r="11" spans="1:19" ht="34.5" x14ac:dyDescent="0.35">
      <c r="A11" s="32" t="s">
        <v>61</v>
      </c>
      <c r="B11" s="4" t="s">
        <v>16</v>
      </c>
      <c r="C11" s="33">
        <v>45665</v>
      </c>
      <c r="D11" s="4" t="s">
        <v>37</v>
      </c>
      <c r="E11" s="4" t="s">
        <v>24</v>
      </c>
      <c r="F11" s="34" t="s">
        <v>74</v>
      </c>
      <c r="G11" s="34" t="s">
        <v>76</v>
      </c>
      <c r="H11" s="35" t="s">
        <v>78</v>
      </c>
      <c r="I11" s="4" t="s">
        <v>18</v>
      </c>
      <c r="J11" s="39">
        <v>45665</v>
      </c>
      <c r="K11" s="5" t="s">
        <v>338</v>
      </c>
      <c r="L11" s="12"/>
      <c r="M11" s="1"/>
      <c r="N11" s="12" t="str">
        <f>IF(M11="Ja",L11+7,IF(M11="Nee",L11+14,""))</f>
        <v/>
      </c>
      <c r="O11" s="1"/>
      <c r="P11" s="2" t="s">
        <v>365</v>
      </c>
      <c r="Q11" s="12">
        <f>IF('RFC overzicht 2025'!O11="Nee","",IF(AND(ISBLANK(K11),ISBLANK(P11)),"",IF(R11="Ingetrokken","",IF(ISBLANK(P11),_xlfn.XLOOKUP('RFC overzicht 2025'!K11,Instellingen!J:J,Instellingen!N:N,,1),_xlfn.XLOOKUP(P11,Instellingen!J:J,Instellingen!O:O,,1)))))</f>
        <v>45764</v>
      </c>
      <c r="R11" s="10"/>
    </row>
    <row r="12" spans="1:19" ht="23" x14ac:dyDescent="0.35">
      <c r="A12" s="32" t="s">
        <v>67</v>
      </c>
      <c r="B12" s="4" t="s">
        <v>16</v>
      </c>
      <c r="C12" s="33">
        <v>45694</v>
      </c>
      <c r="D12" s="4" t="s">
        <v>37</v>
      </c>
      <c r="E12" s="4" t="s">
        <v>24</v>
      </c>
      <c r="F12" s="34" t="s">
        <v>74</v>
      </c>
      <c r="G12" s="34" t="s">
        <v>346</v>
      </c>
      <c r="H12" s="35" t="s">
        <v>347</v>
      </c>
      <c r="I12" s="4" t="s">
        <v>19</v>
      </c>
      <c r="J12" s="39">
        <v>45694</v>
      </c>
      <c r="K12" s="5" t="s">
        <v>338</v>
      </c>
      <c r="L12" s="12"/>
      <c r="M12" s="1"/>
      <c r="N12" s="12" t="str">
        <f>IF(M12="Ja",L12+7,IF(M12="Nee",L12+14,""))</f>
        <v/>
      </c>
      <c r="O12" s="1"/>
      <c r="P12" s="2"/>
      <c r="Q12" s="12">
        <f>IF('RFC overzicht 2025'!O12="Nee","",IF(AND(ISBLANK(K12),ISBLANK(P12)),"",IF(R12="Ingetrokken","",IF(ISBLANK(P12),_xlfn.XLOOKUP('RFC overzicht 2025'!K12,Instellingen!J:J,Instellingen!N:N,,1),_xlfn.XLOOKUP(P12,Instellingen!J:J,Instellingen!O:O,,1)))))</f>
        <v>45762</v>
      </c>
      <c r="R12" s="10"/>
    </row>
    <row r="13" spans="1:19" ht="23" x14ac:dyDescent="0.35">
      <c r="A13" s="32" t="s">
        <v>336</v>
      </c>
      <c r="B13" s="4" t="s">
        <v>21</v>
      </c>
      <c r="C13" s="33">
        <v>45705</v>
      </c>
      <c r="D13" s="4" t="s">
        <v>37</v>
      </c>
      <c r="E13" s="4" t="s">
        <v>17</v>
      </c>
      <c r="F13" s="34" t="s">
        <v>337</v>
      </c>
      <c r="G13" s="34" t="s">
        <v>77</v>
      </c>
      <c r="H13" s="35" t="s">
        <v>348</v>
      </c>
      <c r="I13" s="4" t="s">
        <v>19</v>
      </c>
      <c r="J13" s="39">
        <v>45705</v>
      </c>
      <c r="L13" s="12"/>
      <c r="M13" s="1"/>
      <c r="N13" s="12" t="str">
        <f>IF(M13="Ja",L13+7,IF(M13="Nee",L13+14,""))</f>
        <v/>
      </c>
      <c r="O13" s="1"/>
      <c r="P13" s="2"/>
      <c r="Q13" s="12" t="str">
        <f>IF('RFC overzicht 2025'!O13="Nee","",IF(AND(ISBLANK(K13),ISBLANK(P13)),"",IF(R13="Ingetrokken","",IF(ISBLANK(P13),_xlfn.XLOOKUP('RFC overzicht 2025'!K13,Instellingen!J:J,Instellingen!N:N,,1),_xlfn.XLOOKUP(P13,Instellingen!J:J,Instellingen!O:O,,1)))))</f>
        <v/>
      </c>
      <c r="R13" s="10"/>
    </row>
    <row r="14" spans="1:19" ht="34.5" x14ac:dyDescent="0.35">
      <c r="A14" s="32" t="s">
        <v>339</v>
      </c>
      <c r="B14" s="4" t="s">
        <v>21</v>
      </c>
      <c r="C14" s="33">
        <v>45708</v>
      </c>
      <c r="D14" s="4" t="s">
        <v>343</v>
      </c>
      <c r="E14" s="4" t="s">
        <v>24</v>
      </c>
      <c r="F14" s="34" t="s">
        <v>104</v>
      </c>
      <c r="G14" s="34" t="s">
        <v>341</v>
      </c>
      <c r="H14" s="35" t="s">
        <v>342</v>
      </c>
      <c r="I14" s="4" t="s">
        <v>19</v>
      </c>
      <c r="J14" s="39">
        <v>45708</v>
      </c>
      <c r="L14" s="12"/>
      <c r="M14" s="1"/>
      <c r="N14" s="12" t="str">
        <f>IF(M14="Ja",L14+7,IF(M14="Nee",L14+14,""))</f>
        <v/>
      </c>
      <c r="O14" s="1"/>
      <c r="P14" s="2"/>
      <c r="Q14" s="12" t="str">
        <f>IF('RFC overzicht 2025'!O14="Nee","",IF(AND(ISBLANK(K14),ISBLANK(P14)),"",IF(R14="Ingetrokken","",IF(ISBLANK(P14),_xlfn.XLOOKUP('RFC overzicht 2025'!K14,Instellingen!J:J,Instellingen!N:N,,1),_xlfn.XLOOKUP(P14,Instellingen!J:J,Instellingen!O:O,,1)))))</f>
        <v/>
      </c>
      <c r="R14" s="10"/>
    </row>
    <row r="15" spans="1:19" ht="34.5" x14ac:dyDescent="0.35">
      <c r="A15" s="32" t="s">
        <v>340</v>
      </c>
      <c r="B15" s="4" t="s">
        <v>21</v>
      </c>
      <c r="C15" s="33">
        <v>45708</v>
      </c>
      <c r="D15" s="4" t="s">
        <v>343</v>
      </c>
      <c r="E15" s="4" t="s">
        <v>24</v>
      </c>
      <c r="F15" s="34" t="s">
        <v>104</v>
      </c>
      <c r="G15" s="34" t="s">
        <v>344</v>
      </c>
      <c r="H15" s="35" t="s">
        <v>342</v>
      </c>
      <c r="I15" s="4" t="s">
        <v>19</v>
      </c>
      <c r="J15" s="39">
        <v>45708</v>
      </c>
      <c r="L15" s="12"/>
      <c r="M15" s="1"/>
      <c r="N15" s="12" t="str">
        <f>IF(M15="Ja",L15+7,IF(M15="Nee",L15+14,""))</f>
        <v/>
      </c>
      <c r="O15" s="1"/>
      <c r="P15" s="2"/>
      <c r="Q15" s="12" t="str">
        <f>IF('RFC overzicht 2025'!O15="Nee","",IF(AND(ISBLANK(K15),ISBLANK(P15)),"",IF(R15="Ingetrokken","",IF(ISBLANK(P15),_xlfn.XLOOKUP('RFC overzicht 2025'!K15,Instellingen!J:J,Instellingen!N:N,,1),_xlfn.XLOOKUP(P15,Instellingen!J:J,Instellingen!O:O,,1)))))</f>
        <v/>
      </c>
      <c r="R15" s="10"/>
    </row>
    <row r="16" spans="1:19" ht="57.5" x14ac:dyDescent="0.35">
      <c r="A16" s="32" t="s">
        <v>353</v>
      </c>
      <c r="B16" s="4" t="s">
        <v>21</v>
      </c>
      <c r="C16" s="19">
        <v>45713</v>
      </c>
      <c r="D16" s="4" t="s">
        <v>37</v>
      </c>
      <c r="E16" s="4" t="s">
        <v>17</v>
      </c>
      <c r="F16" s="4" t="s">
        <v>74</v>
      </c>
      <c r="G16" s="4" t="s">
        <v>354</v>
      </c>
      <c r="H16" s="4" t="s">
        <v>356</v>
      </c>
      <c r="I16" s="4" t="s">
        <v>18</v>
      </c>
      <c r="J16" s="20">
        <v>45714</v>
      </c>
      <c r="K16" s="5" t="s">
        <v>358</v>
      </c>
      <c r="L16" s="12"/>
      <c r="M16" s="1"/>
      <c r="N16" s="12" t="str">
        <f>IF(M16="Ja",L16+7,IF(M16="Nee",L16+14,""))</f>
        <v/>
      </c>
      <c r="O16" s="1"/>
      <c r="P16" s="2"/>
      <c r="Q16" s="12">
        <f>IF('RFC overzicht 2025'!O16="Nee","",IF(AND(ISBLANK(K16),ISBLANK(P16)),"",IF(R16="Ingetrokken","",IF(ISBLANK(P16),_xlfn.XLOOKUP('RFC overzicht 2025'!K16,Instellingen!J:J,Instellingen!N:N,,1),_xlfn.XLOOKUP(P16,Instellingen!J:J,Instellingen!O:O,,1)))))</f>
        <v>45776</v>
      </c>
      <c r="R16" s="10"/>
    </row>
    <row r="17" spans="1:18" ht="57.5" x14ac:dyDescent="0.35">
      <c r="A17" s="32" t="s">
        <v>351</v>
      </c>
      <c r="B17" s="4" t="s">
        <v>21</v>
      </c>
      <c r="C17" s="19">
        <v>45713</v>
      </c>
      <c r="D17" s="4" t="s">
        <v>37</v>
      </c>
      <c r="E17" s="4" t="s">
        <v>17</v>
      </c>
      <c r="F17" s="4" t="s">
        <v>74</v>
      </c>
      <c r="G17" s="4" t="s">
        <v>354</v>
      </c>
      <c r="H17" s="4" t="s">
        <v>355</v>
      </c>
      <c r="I17" s="4" t="s">
        <v>18</v>
      </c>
      <c r="J17" s="19">
        <v>45714</v>
      </c>
      <c r="K17" s="5" t="s">
        <v>358</v>
      </c>
      <c r="L17" s="12"/>
      <c r="M17" s="1"/>
      <c r="N17" s="12" t="str">
        <f>IF(M17="Ja",L17+7,IF(M17="Nee",L17+14,""))</f>
        <v/>
      </c>
      <c r="O17" s="1"/>
      <c r="P17" s="2"/>
      <c r="Q17" s="12">
        <f>IF('RFC overzicht 2025'!O17="Nee","",IF(AND(ISBLANK(K17),ISBLANK(P17)),"",IF(R17="Ingetrokken","",IF(ISBLANK(P17),_xlfn.XLOOKUP('RFC overzicht 2025'!K17,Instellingen!J:J,Instellingen!N:N,,1),_xlfn.XLOOKUP(P17,Instellingen!J:J,Instellingen!O:O,,1)))))</f>
        <v>45776</v>
      </c>
      <c r="R17" s="10"/>
    </row>
    <row r="18" spans="1:18" ht="23" x14ac:dyDescent="0.35">
      <c r="A18" s="32" t="s">
        <v>352</v>
      </c>
      <c r="B18" s="4" t="s">
        <v>21</v>
      </c>
      <c r="C18" s="19">
        <v>45713</v>
      </c>
      <c r="D18" s="4" t="s">
        <v>37</v>
      </c>
      <c r="E18" s="4" t="s">
        <v>17</v>
      </c>
      <c r="F18" s="4" t="s">
        <v>74</v>
      </c>
      <c r="G18" s="4" t="s">
        <v>354</v>
      </c>
      <c r="H18" s="4" t="s">
        <v>357</v>
      </c>
      <c r="I18" s="4" t="s">
        <v>18</v>
      </c>
      <c r="J18" s="19">
        <v>45714</v>
      </c>
      <c r="K18" s="5" t="s">
        <v>358</v>
      </c>
      <c r="L18" s="12"/>
      <c r="M18" s="1"/>
      <c r="N18" s="12" t="str">
        <f>IF(M18="Ja",L18+7,IF(M18="Nee",L18+14,""))</f>
        <v/>
      </c>
      <c r="O18" s="1"/>
      <c r="P18" s="2"/>
      <c r="Q18" s="12">
        <f>IF('RFC overzicht 2025'!O18="Nee","",IF(AND(ISBLANK(K18),ISBLANK(P18)),"",IF(R18="Ingetrokken","",IF(ISBLANK(P18),_xlfn.XLOOKUP('RFC overzicht 2025'!K18,Instellingen!J:J,Instellingen!N:N,,1),_xlfn.XLOOKUP(P18,Instellingen!J:J,Instellingen!O:O,,1)))))</f>
        <v>45776</v>
      </c>
      <c r="R18" s="10"/>
    </row>
    <row r="19" spans="1:18" ht="34.5" x14ac:dyDescent="0.35">
      <c r="A19" s="32" t="s">
        <v>359</v>
      </c>
      <c r="B19" s="4" t="s">
        <v>16</v>
      </c>
      <c r="C19" s="19">
        <v>45721</v>
      </c>
      <c r="D19" s="4" t="s">
        <v>37</v>
      </c>
      <c r="E19" s="4" t="s">
        <v>32</v>
      </c>
      <c r="F19" s="4" t="s">
        <v>20</v>
      </c>
      <c r="G19" s="4" t="s">
        <v>368</v>
      </c>
      <c r="H19" s="4" t="s">
        <v>366</v>
      </c>
      <c r="I19" s="4" t="s">
        <v>19</v>
      </c>
      <c r="J19" s="20">
        <v>45721</v>
      </c>
      <c r="L19" s="12"/>
      <c r="M19" s="1"/>
      <c r="N19" s="12" t="str">
        <f>IF(M19="Ja",L19+7,IF(M19="Nee",L19+14,""))</f>
        <v/>
      </c>
      <c r="O19" s="1"/>
      <c r="P19" s="2"/>
      <c r="Q19" s="12" t="str">
        <f>IF('RFC overzicht 2025'!O19="Nee","",IF(AND(ISBLANK(K19),ISBLANK(P19)),"",IF(R19="Ingetrokken","",IF(ISBLANK(P19),_xlfn.XLOOKUP('RFC overzicht 2025'!K19,Instellingen!J:J,Instellingen!N:N,,1),_xlfn.XLOOKUP(P19,Instellingen!J:J,Instellingen!O:O,,1)))))</f>
        <v/>
      </c>
      <c r="R19" s="10"/>
    </row>
    <row r="20" spans="1:18" ht="46" x14ac:dyDescent="0.35">
      <c r="A20" s="32" t="s">
        <v>360</v>
      </c>
      <c r="B20" s="4" t="s">
        <v>16</v>
      </c>
      <c r="C20" s="13">
        <v>45721</v>
      </c>
      <c r="D20" s="7" t="s">
        <v>37</v>
      </c>
      <c r="E20" s="14" t="s">
        <v>17</v>
      </c>
      <c r="F20" s="7" t="s">
        <v>20</v>
      </c>
      <c r="G20" s="4" t="s">
        <v>369</v>
      </c>
      <c r="H20" s="4" t="s">
        <v>367</v>
      </c>
      <c r="I20" s="5" t="s">
        <v>19</v>
      </c>
      <c r="J20" s="20">
        <v>45721</v>
      </c>
      <c r="K20" s="5" t="s">
        <v>358</v>
      </c>
      <c r="M20" s="1"/>
      <c r="N20" s="12" t="str">
        <f>IF(M20="Ja",L20+7,IF(M20="Nee",L20+14,""))</f>
        <v/>
      </c>
      <c r="O20" s="1"/>
      <c r="P20" s="2"/>
      <c r="Q20" s="12">
        <f>IF('RFC overzicht 2025'!O20="Nee","",IF(AND(ISBLANK(K20),ISBLANK(P20)),"",IF(R20="Ingetrokken","",IF(ISBLANK(P20),_xlfn.XLOOKUP('RFC overzicht 2025'!K20,Instellingen!J:J,Instellingen!N:N,,1),_xlfn.XLOOKUP(P20,Instellingen!J:J,Instellingen!O:O,,1)))))</f>
        <v>45776</v>
      </c>
      <c r="R20" s="10"/>
    </row>
    <row r="21" spans="1:18" ht="57.5" x14ac:dyDescent="0.35">
      <c r="A21" s="32" t="s">
        <v>370</v>
      </c>
      <c r="B21" s="4" t="s">
        <v>16</v>
      </c>
      <c r="C21" s="13">
        <v>45722</v>
      </c>
      <c r="D21" s="7" t="s">
        <v>37</v>
      </c>
      <c r="E21" s="14" t="s">
        <v>17</v>
      </c>
      <c r="F21" s="7" t="s">
        <v>74</v>
      </c>
      <c r="G21" s="4" t="s">
        <v>371</v>
      </c>
      <c r="H21" s="5" t="s">
        <v>372</v>
      </c>
      <c r="I21" s="5" t="s">
        <v>19</v>
      </c>
      <c r="J21" s="13">
        <v>45722</v>
      </c>
      <c r="M21" s="1"/>
      <c r="N21" s="12" t="str">
        <f>IF(M21="Ja",L21+7,IF(M21="Nee",L21+14,""))</f>
        <v/>
      </c>
      <c r="O21" s="1"/>
      <c r="P21" s="2"/>
      <c r="Q21" s="12" t="str">
        <f>IF('RFC overzicht 2025'!O21="Nee","",IF(AND(ISBLANK(K21),ISBLANK(P21)),"",IF(R21="Ingetrokken","",IF(ISBLANK(P21),_xlfn.XLOOKUP('RFC overzicht 2025'!K21,Instellingen!J:J,Instellingen!N:N,,1),_xlfn.XLOOKUP(P21,Instellingen!J:J,Instellingen!O:O,,1)))))</f>
        <v/>
      </c>
      <c r="R21" s="10"/>
    </row>
    <row r="22" spans="1:18" ht="11.5" customHeight="1" x14ac:dyDescent="0.35">
      <c r="A22" s="32" t="s">
        <v>373</v>
      </c>
      <c r="B22" s="4" t="s">
        <v>21</v>
      </c>
      <c r="C22" s="13">
        <v>45726</v>
      </c>
      <c r="D22" s="7" t="s">
        <v>37</v>
      </c>
      <c r="E22" s="14" t="s">
        <v>17</v>
      </c>
      <c r="F22" s="7" t="s">
        <v>362</v>
      </c>
      <c r="G22" s="5" t="s">
        <v>374</v>
      </c>
      <c r="H22" s="5" t="s">
        <v>375</v>
      </c>
      <c r="I22" s="5" t="s">
        <v>19</v>
      </c>
      <c r="J22" s="13">
        <v>45729</v>
      </c>
      <c r="K22" s="5" t="s">
        <v>365</v>
      </c>
      <c r="M22" s="1"/>
      <c r="N22" s="12" t="str">
        <f>IF(M22="Ja",L22+7,IF(M22="Nee",L22+14,""))</f>
        <v/>
      </c>
      <c r="O22" s="1"/>
      <c r="P22" s="2"/>
      <c r="Q22" s="12">
        <f>IF('RFC overzicht 2025'!O22="Nee","",IF(AND(ISBLANK(K22),ISBLANK(P22)),"",IF(R22="Ingetrokken","",IF(ISBLANK(P22),_xlfn.XLOOKUP('RFC overzicht 2025'!K22,Instellingen!J:J,Instellingen!N:N,,1),_xlfn.XLOOKUP(P22,Instellingen!J:J,Instellingen!O:O,,1)))))</f>
        <v>45790</v>
      </c>
      <c r="R22" s="10"/>
    </row>
    <row r="23" spans="1:18" ht="34.5" x14ac:dyDescent="0.35">
      <c r="A23" s="32" t="s">
        <v>376</v>
      </c>
      <c r="B23" s="4" t="s">
        <v>23</v>
      </c>
      <c r="C23" s="13">
        <v>45729</v>
      </c>
      <c r="D23" s="7" t="s">
        <v>37</v>
      </c>
      <c r="E23" s="14" t="s">
        <v>24</v>
      </c>
      <c r="F23" s="7" t="s">
        <v>20</v>
      </c>
      <c r="G23" s="5" t="s">
        <v>378</v>
      </c>
      <c r="H23" s="5" t="s">
        <v>379</v>
      </c>
      <c r="I23" s="5" t="s">
        <v>19</v>
      </c>
      <c r="J23" s="13">
        <v>45733</v>
      </c>
      <c r="M23" s="1"/>
      <c r="N23" s="12" t="str">
        <f>IF(M23="Ja",L23+7,IF(M23="Nee",L23+14,""))</f>
        <v/>
      </c>
      <c r="O23" s="1"/>
      <c r="P23" s="2"/>
      <c r="Q23" s="12" t="str">
        <f>IF('RFC overzicht 2025'!O23="Nee","",IF(AND(ISBLANK(K23),ISBLANK(P23)),"",IF(R23="Ingetrokken","",IF(ISBLANK(P23),_xlfn.XLOOKUP('RFC overzicht 2025'!K23,Instellingen!J:J,Instellingen!N:N,,1),_xlfn.XLOOKUP(P23,Instellingen!J:J,Instellingen!O:O,,1)))))</f>
        <v/>
      </c>
      <c r="R23" s="10"/>
    </row>
    <row r="24" spans="1:18" ht="23" x14ac:dyDescent="0.35">
      <c r="A24" s="32" t="s">
        <v>377</v>
      </c>
      <c r="B24" s="4" t="s">
        <v>16</v>
      </c>
      <c r="C24" s="13">
        <v>45729</v>
      </c>
      <c r="D24" s="7" t="s">
        <v>37</v>
      </c>
      <c r="E24" s="14" t="s">
        <v>17</v>
      </c>
      <c r="F24" s="7" t="s">
        <v>20</v>
      </c>
      <c r="G24" s="5" t="s">
        <v>380</v>
      </c>
      <c r="H24" s="5" t="s">
        <v>381</v>
      </c>
      <c r="I24" s="5" t="s">
        <v>19</v>
      </c>
      <c r="J24" s="13">
        <v>45733</v>
      </c>
      <c r="M24" s="1"/>
      <c r="N24" s="12" t="str">
        <f>IF(M24="Ja",L24+7,IF(M24="Nee",L24+14,""))</f>
        <v/>
      </c>
      <c r="O24" s="1"/>
      <c r="P24" s="2"/>
      <c r="Q24" s="12" t="str">
        <f>IF('RFC overzicht 2025'!O24="Nee","",IF(AND(ISBLANK(K24),ISBLANK(P24)),"",IF(R24="Ingetrokken","",IF(ISBLANK(P24),_xlfn.XLOOKUP('RFC overzicht 2025'!K24,Instellingen!J:J,Instellingen!N:N,,1),_xlfn.XLOOKUP(P24,Instellingen!J:J,Instellingen!O:O,,1)))))</f>
        <v/>
      </c>
      <c r="R24" s="10"/>
    </row>
    <row r="25" spans="1:18" x14ac:dyDescent="0.35">
      <c r="B25" s="4"/>
      <c r="E25" s="14"/>
      <c r="J25" s="18"/>
      <c r="M25" s="1"/>
      <c r="N25" s="12" t="str">
        <f>IF(M25="Ja",L25+7,IF(M25="Nee",L25+14,""))</f>
        <v/>
      </c>
      <c r="O25" s="1"/>
      <c r="P25" s="2"/>
      <c r="Q25" s="12" t="str">
        <f>IF('RFC overzicht 2025'!O25="Nee","",IF(AND(ISBLANK(K25),ISBLANK(P25)),"",IF(R25="Ingetrokken","",IF(ISBLANK(P25),_xlfn.XLOOKUP('RFC overzicht 2025'!K25,Instellingen!J:J,Instellingen!N:N,,1),_xlfn.XLOOKUP(P25,Instellingen!J:J,Instellingen!O:O,,1)))))</f>
        <v/>
      </c>
      <c r="R25" s="10"/>
    </row>
    <row r="26" spans="1:18" x14ac:dyDescent="0.35">
      <c r="B26" s="4"/>
      <c r="E26" s="14"/>
      <c r="M26" s="1"/>
      <c r="N26" s="12" t="str">
        <f>IF(M26="Ja",L26+7,IF(M26="Nee",L26+14,""))</f>
        <v/>
      </c>
      <c r="O26" s="1"/>
      <c r="P26" s="2"/>
      <c r="Q26" s="12" t="str">
        <f>IF('RFC overzicht 2025'!O26="Nee","",IF(AND(ISBLANK(K26),ISBLANK(P26)),"",IF(R26="Ingetrokken","",IF(ISBLANK(P26),_xlfn.XLOOKUP('RFC overzicht 2025'!K26,Instellingen!J:J,Instellingen!N:N,,1),_xlfn.XLOOKUP(P26,Instellingen!J:J,Instellingen!O:O,,1)))))</f>
        <v/>
      </c>
      <c r="R26" s="10"/>
    </row>
    <row r="27" spans="1:18" x14ac:dyDescent="0.35">
      <c r="B27" s="4"/>
      <c r="E27" s="14"/>
      <c r="M27" s="1"/>
      <c r="N27" s="12" t="str">
        <f>IF(M27="Ja",L27+7,IF(M27="Nee",L27+14,""))</f>
        <v/>
      </c>
      <c r="O27" s="1"/>
      <c r="P27" s="2"/>
      <c r="Q27" s="12" t="str">
        <f>IF('RFC overzicht 2025'!O27="Nee","",IF(AND(ISBLANK(K27),ISBLANK(P27)),"",IF(R27="Ingetrokken","",IF(ISBLANK(P27),_xlfn.XLOOKUP('RFC overzicht 2025'!K27,Instellingen!J:J,Instellingen!N:N,,1),_xlfn.XLOOKUP(P27,Instellingen!J:J,Instellingen!O:O,,1)))))</f>
        <v/>
      </c>
      <c r="R27" s="10"/>
    </row>
    <row r="28" spans="1:18" x14ac:dyDescent="0.35">
      <c r="B28" s="4"/>
      <c r="E28" s="14"/>
      <c r="M28" s="1"/>
      <c r="N28" s="12" t="str">
        <f>IF(M28="Ja",L28+7,IF(M28="Nee",L28+14,""))</f>
        <v/>
      </c>
      <c r="O28" s="1"/>
      <c r="P28" s="2"/>
      <c r="Q28" s="12" t="str">
        <f>IF('RFC overzicht 2025'!O28="Nee","",IF(AND(ISBLANK(K28),ISBLANK(P28)),"",IF(R28="Ingetrokken","",IF(ISBLANK(P28),_xlfn.XLOOKUP('RFC overzicht 2025'!K28,Instellingen!J:J,Instellingen!N:N,,1),_xlfn.XLOOKUP(P28,Instellingen!J:J,Instellingen!O:O,,1)))))</f>
        <v/>
      </c>
      <c r="R28" s="10"/>
    </row>
    <row r="29" spans="1:18" x14ac:dyDescent="0.35">
      <c r="B29" s="4"/>
      <c r="E29" s="14"/>
      <c r="M29" s="1"/>
      <c r="N29" s="12" t="str">
        <f>IF(M29="Ja",L29+7,IF(M29="Nee",L29+14,""))</f>
        <v/>
      </c>
      <c r="O29" s="1"/>
      <c r="P29" s="2"/>
      <c r="Q29" s="12" t="str">
        <f>IF('RFC overzicht 2025'!O29="Nee","",IF(AND(ISBLANK(K29),ISBLANK(P29)),"",IF(R29="Ingetrokken","",IF(ISBLANK(P29),_xlfn.XLOOKUP('RFC overzicht 2025'!K29,Instellingen!J:J,Instellingen!N:N,,1),_xlfn.XLOOKUP(P29,Instellingen!J:J,Instellingen!O:O,,1)))))</f>
        <v/>
      </c>
      <c r="R29" s="10"/>
    </row>
    <row r="30" spans="1:18" x14ac:dyDescent="0.35">
      <c r="B30" s="4"/>
      <c r="E30" s="14"/>
      <c r="M30" s="1"/>
      <c r="N30" s="12" t="str">
        <f>IF(M30="Ja",L30+7,IF(M30="Nee",L30+14,""))</f>
        <v/>
      </c>
      <c r="O30" s="1"/>
      <c r="P30" s="2"/>
      <c r="Q30" s="12" t="str">
        <f>IF('RFC overzicht 2025'!O30="Nee","",IF(AND(ISBLANK(K30),ISBLANK(P30)),"",IF(R30="Ingetrokken","",IF(ISBLANK(P30),_xlfn.XLOOKUP('RFC overzicht 2025'!K30,Instellingen!J:J,Instellingen!N:N,,1),_xlfn.XLOOKUP(P30,Instellingen!J:J,Instellingen!O:O,,1)))))</f>
        <v/>
      </c>
      <c r="R30" s="10"/>
    </row>
    <row r="31" spans="1:18" x14ac:dyDescent="0.35">
      <c r="B31" s="4"/>
      <c r="E31" s="14"/>
      <c r="M31" s="1"/>
      <c r="N31" s="12" t="str">
        <f>IF(M31="Ja",L31+7,IF(M31="Nee",L31+14,""))</f>
        <v/>
      </c>
      <c r="O31" s="1"/>
      <c r="P31" s="2"/>
      <c r="Q31" s="12" t="str">
        <f>IF('RFC overzicht 2025'!O31="Nee","",IF(AND(ISBLANK(K31),ISBLANK(P31)),"",IF(R31="Ingetrokken","",IF(ISBLANK(P31),_xlfn.XLOOKUP('RFC overzicht 2025'!K31,Instellingen!J:J,Instellingen!N:N,,1),_xlfn.XLOOKUP(P31,Instellingen!J:J,Instellingen!O:O,,1)))))</f>
        <v/>
      </c>
      <c r="R31" s="10"/>
    </row>
    <row r="32" spans="1:18" x14ac:dyDescent="0.35">
      <c r="B32" s="4"/>
      <c r="E32" s="14"/>
      <c r="M32" s="1"/>
      <c r="N32" s="12" t="str">
        <f>IF(M32="Ja",L32+7,IF(M32="Nee",L32+14,""))</f>
        <v/>
      </c>
      <c r="O32" s="1"/>
      <c r="P32" s="2"/>
      <c r="Q32" s="12" t="str">
        <f>IF('RFC overzicht 2025'!O32="Nee","",IF(AND(ISBLANK(K32),ISBLANK(P32)),"",IF(R32="Ingetrokken","",IF(ISBLANK(P32),_xlfn.XLOOKUP('RFC overzicht 2025'!K32,Instellingen!J:J,Instellingen!N:N,,1),_xlfn.XLOOKUP(P32,Instellingen!J:J,Instellingen!O:O,,1)))))</f>
        <v/>
      </c>
      <c r="R32" s="10"/>
    </row>
    <row r="33" spans="2:18" x14ac:dyDescent="0.35">
      <c r="B33" s="4"/>
      <c r="E33" s="14"/>
      <c r="M33" s="1"/>
      <c r="N33" s="12" t="str">
        <f>IF(M33="Ja",L33+7,IF(M33="Nee",L33+14,""))</f>
        <v/>
      </c>
      <c r="O33" s="1"/>
      <c r="P33" s="2"/>
      <c r="Q33" s="12" t="str">
        <f>IF('RFC overzicht 2025'!O33="Nee","",IF(AND(ISBLANK(K33),ISBLANK(P33)),"",IF(R33="Ingetrokken","",IF(ISBLANK(P33),_xlfn.XLOOKUP('RFC overzicht 2025'!K33,Instellingen!J:J,Instellingen!N:N,,1),_xlfn.XLOOKUP(P33,Instellingen!J:J,Instellingen!O:O,,1)))))</f>
        <v/>
      </c>
      <c r="R33" s="10"/>
    </row>
    <row r="34" spans="2:18" x14ac:dyDescent="0.35">
      <c r="B34" s="4"/>
      <c r="E34" s="14"/>
      <c r="M34" s="1"/>
      <c r="N34" s="12" t="str">
        <f>IF(M34="Ja",L34+7,IF(M34="Nee",L34+14,""))</f>
        <v/>
      </c>
      <c r="O34" s="1"/>
      <c r="P34" s="2"/>
      <c r="Q34" s="12" t="str">
        <f>IF('RFC overzicht 2025'!O34="Nee","",IF(AND(ISBLANK(K34),ISBLANK(P34)),"",IF(R34="Ingetrokken","",IF(ISBLANK(P34),_xlfn.XLOOKUP('RFC overzicht 2025'!K34,Instellingen!J:J,Instellingen!N:N,,1),_xlfn.XLOOKUP(P34,Instellingen!J:J,Instellingen!O:O,,1)))))</f>
        <v/>
      </c>
      <c r="R34" s="10"/>
    </row>
    <row r="35" spans="2:18" x14ac:dyDescent="0.35">
      <c r="B35" s="4"/>
      <c r="E35" s="14"/>
      <c r="M35" s="1"/>
      <c r="N35" s="12" t="str">
        <f>IF(M35="Ja",L35+7,IF(M35="Nee",L35+14,""))</f>
        <v/>
      </c>
      <c r="O35" s="1"/>
      <c r="P35" s="2"/>
      <c r="Q35" s="12" t="str">
        <f>IF('RFC overzicht 2025'!O35="Nee","",IF(AND(ISBLANK(K35),ISBLANK(P35)),"",IF(R35="Ingetrokken","",IF(ISBLANK(P35),_xlfn.XLOOKUP('RFC overzicht 2025'!K35,Instellingen!J:J,Instellingen!N:N,,1),_xlfn.XLOOKUP(P35,Instellingen!J:J,Instellingen!O:O,,1)))))</f>
        <v/>
      </c>
      <c r="R35" s="10"/>
    </row>
    <row r="36" spans="2:18" x14ac:dyDescent="0.35">
      <c r="B36" s="4"/>
      <c r="E36" s="14"/>
      <c r="M36" s="1"/>
      <c r="N36" s="12" t="str">
        <f>IF(M36="Ja",L36+7,IF(M36="Nee",L36+14,""))</f>
        <v/>
      </c>
      <c r="O36" s="1"/>
      <c r="P36" s="2"/>
      <c r="Q36" s="12" t="str">
        <f>IF('RFC overzicht 2025'!O36="Nee","",IF(AND(ISBLANK(K36),ISBLANK(P36)),"",IF(R36="Ingetrokken","",IF(ISBLANK(P36),_xlfn.XLOOKUP('RFC overzicht 2025'!K36,Instellingen!J:J,Instellingen!N:N,,1),_xlfn.XLOOKUP(P36,Instellingen!J:J,Instellingen!O:O,,1)))))</f>
        <v/>
      </c>
      <c r="R36" s="10"/>
    </row>
    <row r="37" spans="2:18" x14ac:dyDescent="0.35">
      <c r="B37" s="4"/>
      <c r="E37" s="14"/>
      <c r="M37" s="1"/>
      <c r="N37" s="12" t="str">
        <f>IF(M37="Ja",L37+7,IF(M37="Nee",L37+14,""))</f>
        <v/>
      </c>
      <c r="O37" s="1"/>
      <c r="P37" s="2"/>
      <c r="Q37" s="12" t="str">
        <f>IF('RFC overzicht 2025'!O37="Nee","",IF(AND(ISBLANK(K37),ISBLANK(P37)),"",IF(R37="Ingetrokken","",IF(ISBLANK(P37),_xlfn.XLOOKUP('RFC overzicht 2025'!K37,Instellingen!J:J,Instellingen!N:N,,1),_xlfn.XLOOKUP(P37,Instellingen!J:J,Instellingen!O:O,,1)))))</f>
        <v/>
      </c>
      <c r="R37" s="10"/>
    </row>
    <row r="38" spans="2:18" x14ac:dyDescent="0.35">
      <c r="B38" s="4"/>
      <c r="E38" s="14"/>
      <c r="M38" s="1"/>
      <c r="N38" s="12" t="str">
        <f>IF(M38="Ja",L38+7,IF(M38="Nee",L38+14,""))</f>
        <v/>
      </c>
      <c r="O38" s="1"/>
      <c r="P38" s="2"/>
      <c r="Q38" s="12" t="str">
        <f>IF('RFC overzicht 2025'!O38="Nee","",IF(AND(ISBLANK(K38),ISBLANK(P38)),"",IF(R38="Ingetrokken","",IF(ISBLANK(P38),_xlfn.XLOOKUP('RFC overzicht 2025'!K38,Instellingen!J:J,Instellingen!N:N,,1),_xlfn.XLOOKUP(P38,Instellingen!J:J,Instellingen!O:O,,1)))))</f>
        <v/>
      </c>
      <c r="R38" s="10"/>
    </row>
    <row r="39" spans="2:18" x14ac:dyDescent="0.35">
      <c r="B39" s="4"/>
      <c r="E39" s="14"/>
      <c r="M39" s="1"/>
      <c r="N39" s="12" t="str">
        <f>IF(M39="Ja",L39+7,IF(M39="Nee",L39+14,""))</f>
        <v/>
      </c>
      <c r="O39" s="1"/>
      <c r="P39" s="2"/>
      <c r="Q39" s="12" t="str">
        <f>IF('RFC overzicht 2025'!O39="Nee","",IF(AND(ISBLANK(K39),ISBLANK(P39)),"",IF(R39="Ingetrokken","",IF(ISBLANK(P39),_xlfn.XLOOKUP('RFC overzicht 2025'!K39,Instellingen!J:J,Instellingen!N:N,,1),_xlfn.XLOOKUP(P39,Instellingen!J:J,Instellingen!O:O,,1)))))</f>
        <v/>
      </c>
      <c r="R39" s="10"/>
    </row>
    <row r="40" spans="2:18" x14ac:dyDescent="0.35">
      <c r="B40" s="4"/>
      <c r="E40" s="14"/>
      <c r="M40" s="1"/>
      <c r="N40" s="12" t="str">
        <f>IF(M40="Ja",L40+7,IF(M40="Nee",L40+14,""))</f>
        <v/>
      </c>
      <c r="O40" s="1"/>
      <c r="P40" s="2"/>
      <c r="Q40" s="12" t="str">
        <f>IF('RFC overzicht 2025'!O40="Nee","",IF(AND(ISBLANK(K40),ISBLANK(P40)),"",IF(R40="Ingetrokken","",IF(ISBLANK(P40),_xlfn.XLOOKUP('RFC overzicht 2025'!K40,Instellingen!J:J,Instellingen!N:N,,1),_xlfn.XLOOKUP(P40,Instellingen!J:J,Instellingen!O:O,,1)))))</f>
        <v/>
      </c>
      <c r="R40" s="10"/>
    </row>
    <row r="41" spans="2:18" x14ac:dyDescent="0.35">
      <c r="B41" s="4"/>
      <c r="E41" s="14"/>
      <c r="M41" s="1"/>
      <c r="N41" s="12" t="str">
        <f>IF(M41="Ja",L41+7,IF(M41="Nee",L41+14,""))</f>
        <v/>
      </c>
      <c r="O41" s="1"/>
      <c r="P41" s="2"/>
      <c r="Q41" s="12" t="str">
        <f>IF('RFC overzicht 2025'!O41="Nee","",IF(AND(ISBLANK(K41),ISBLANK(P41)),"",IF(R41="Ingetrokken","",IF(ISBLANK(P41),_xlfn.XLOOKUP('RFC overzicht 2025'!K41,Instellingen!J:J,Instellingen!N:N,,1),_xlfn.XLOOKUP(P41,Instellingen!J:J,Instellingen!O:O,,1)))))</f>
        <v/>
      </c>
      <c r="R41" s="10"/>
    </row>
    <row r="42" spans="2:18" x14ac:dyDescent="0.35">
      <c r="B42" s="4"/>
      <c r="E42" s="14"/>
      <c r="M42" s="1"/>
      <c r="N42" s="12" t="str">
        <f>IF(M42="Ja",L42+7,IF(M42="Nee",L42+14,""))</f>
        <v/>
      </c>
      <c r="O42" s="1"/>
      <c r="P42" s="2"/>
      <c r="Q42" s="12" t="str">
        <f>IF('RFC overzicht 2025'!O42="Nee","",IF(AND(ISBLANK(K42),ISBLANK(P42)),"",IF(R42="Ingetrokken","",IF(ISBLANK(P42),_xlfn.XLOOKUP('RFC overzicht 2025'!K42,Instellingen!J:J,Instellingen!N:N,,1),_xlfn.XLOOKUP(P42,Instellingen!J:J,Instellingen!O:O,,1)))))</f>
        <v/>
      </c>
      <c r="R42" s="10"/>
    </row>
    <row r="43" spans="2:18" x14ac:dyDescent="0.35">
      <c r="B43" s="4"/>
      <c r="E43" s="14"/>
      <c r="M43" s="1"/>
      <c r="N43" s="12" t="str">
        <f>IF(M43="Ja",L43+7,IF(M43="Nee",L43+14,""))</f>
        <v/>
      </c>
      <c r="O43" s="1"/>
      <c r="P43" s="2"/>
      <c r="Q43" s="12" t="str">
        <f>IF('RFC overzicht 2025'!O43="Nee","",IF(AND(ISBLANK(K43),ISBLANK(P43)),"",IF(R43="Ingetrokken","",IF(ISBLANK(P43),_xlfn.XLOOKUP('RFC overzicht 2025'!K43,Instellingen!J:J,Instellingen!N:N,,1),_xlfn.XLOOKUP(P43,Instellingen!J:J,Instellingen!O:O,,1)))))</f>
        <v/>
      </c>
      <c r="R43" s="10"/>
    </row>
    <row r="44" spans="2:18" x14ac:dyDescent="0.35">
      <c r="B44" s="4"/>
      <c r="E44" s="14"/>
      <c r="M44" s="1"/>
      <c r="N44" s="12" t="str">
        <f>IF(M44="Ja",L44+7,IF(M44="Nee",L44+14,""))</f>
        <v/>
      </c>
      <c r="O44" s="1"/>
      <c r="P44" s="2"/>
      <c r="Q44" s="12" t="str">
        <f>IF('RFC overzicht 2025'!O44="Nee","",IF(AND(ISBLANK(K44),ISBLANK(P44)),"",IF(R44="Ingetrokken","",IF(ISBLANK(P44),_xlfn.XLOOKUP('RFC overzicht 2025'!K44,Instellingen!J:J,Instellingen!N:N,,1),_xlfn.XLOOKUP(P44,Instellingen!J:J,Instellingen!O:O,,1)))))</f>
        <v/>
      </c>
      <c r="R44" s="10"/>
    </row>
    <row r="45" spans="2:18" x14ac:dyDescent="0.35">
      <c r="B45" s="4"/>
      <c r="E45" s="14"/>
      <c r="M45" s="1"/>
      <c r="N45" s="12" t="str">
        <f t="shared" ref="N45:N65" si="0">IF(M45="Ja",L45+7,IF(M45="Nee",L45+14,""))</f>
        <v/>
      </c>
      <c r="O45" s="1"/>
      <c r="P45" s="2"/>
      <c r="Q45" s="12" t="str">
        <f>IF('RFC overzicht 2025'!O45="Nee","",IF(AND(ISBLANK(K45),ISBLANK(P45)),"",IF(R45="Ingetrokken","",IF(ISBLANK(P45),_xlfn.XLOOKUP('RFC overzicht 2025'!K45,Instellingen!J:J,Instellingen!N:N,,1),_xlfn.XLOOKUP(P45,Instellingen!J:J,Instellingen!O:O,,1)))))</f>
        <v/>
      </c>
      <c r="R45" s="10"/>
    </row>
    <row r="46" spans="2:18" x14ac:dyDescent="0.35">
      <c r="B46" s="4"/>
      <c r="E46" s="14"/>
      <c r="M46" s="1"/>
      <c r="N46" s="12" t="str">
        <f t="shared" si="0"/>
        <v/>
      </c>
      <c r="O46" s="1"/>
      <c r="P46" s="2"/>
      <c r="Q46" s="12" t="str">
        <f>IF('RFC overzicht 2025'!O46="Nee","",IF(AND(ISBLANK(K46),ISBLANK(P46)),"",IF(R46="Ingetrokken","",IF(ISBLANK(P46),_xlfn.XLOOKUP('RFC overzicht 2025'!K46,Instellingen!J:J,Instellingen!N:N,,1),_xlfn.XLOOKUP(P46,Instellingen!J:J,Instellingen!O:O,,1)))))</f>
        <v/>
      </c>
      <c r="R46" s="10"/>
    </row>
    <row r="47" spans="2:18" x14ac:dyDescent="0.35">
      <c r="B47" s="4"/>
      <c r="E47" s="14"/>
      <c r="M47" s="1"/>
      <c r="N47" s="12" t="str">
        <f t="shared" si="0"/>
        <v/>
      </c>
      <c r="O47" s="1"/>
      <c r="P47" s="2"/>
      <c r="Q47" s="12" t="str">
        <f>IF('RFC overzicht 2025'!O47="Nee","",IF(AND(ISBLANK(K47),ISBLANK(P47)),"",IF(R47="Ingetrokken","",IF(ISBLANK(P47),_xlfn.XLOOKUP('RFC overzicht 2025'!K47,Instellingen!J:J,Instellingen!N:N,,1),_xlfn.XLOOKUP(P47,Instellingen!J:J,Instellingen!O:O,,1)))))</f>
        <v/>
      </c>
      <c r="R47" s="10"/>
    </row>
    <row r="48" spans="2:18" x14ac:dyDescent="0.35">
      <c r="B48" s="4"/>
      <c r="E48" s="14"/>
      <c r="M48" s="1"/>
      <c r="N48" s="12" t="str">
        <f t="shared" si="0"/>
        <v/>
      </c>
      <c r="O48" s="1"/>
      <c r="P48" s="2"/>
      <c r="Q48" s="12" t="str">
        <f>IF('RFC overzicht 2025'!O48="Nee","",IF(AND(ISBLANK(K48),ISBLANK(P48)),"",IF(R48="Ingetrokken","",IF(ISBLANK(P48),_xlfn.XLOOKUP('RFC overzicht 2025'!K48,Instellingen!J:J,Instellingen!N:N,,1),_xlfn.XLOOKUP(P48,Instellingen!J:J,Instellingen!O:O,,1)))))</f>
        <v/>
      </c>
      <c r="R48" s="10"/>
    </row>
    <row r="49" spans="2:18" x14ac:dyDescent="0.35">
      <c r="B49" s="4"/>
      <c r="E49" s="14"/>
      <c r="M49" s="1"/>
      <c r="N49" s="12" t="str">
        <f t="shared" si="0"/>
        <v/>
      </c>
      <c r="O49" s="1"/>
      <c r="P49" s="2"/>
      <c r="Q49" s="12" t="str">
        <f>IF('RFC overzicht 2025'!O49="Nee","",IF(AND(ISBLANK(K49),ISBLANK(P49)),"",IF(R49="Ingetrokken","",IF(ISBLANK(P49),_xlfn.XLOOKUP('RFC overzicht 2025'!K49,Instellingen!J:J,Instellingen!N:N,,1),_xlfn.XLOOKUP(P49,Instellingen!J:J,Instellingen!O:O,,1)))))</f>
        <v/>
      </c>
      <c r="R49" s="10"/>
    </row>
    <row r="50" spans="2:18" x14ac:dyDescent="0.35">
      <c r="B50" s="4"/>
      <c r="E50" s="14"/>
      <c r="M50" s="1"/>
      <c r="N50" s="12" t="str">
        <f t="shared" si="0"/>
        <v/>
      </c>
      <c r="O50" s="1"/>
      <c r="P50" s="2"/>
      <c r="Q50" s="12" t="str">
        <f>IF('RFC overzicht 2025'!O50="Nee","",IF(AND(ISBLANK(K50),ISBLANK(P50)),"",IF(R50="Ingetrokken","",IF(ISBLANK(P50),_xlfn.XLOOKUP('RFC overzicht 2025'!K50,Instellingen!J:J,Instellingen!N:N,,1),_xlfn.XLOOKUP(P50,Instellingen!J:J,Instellingen!O:O,,1)))))</f>
        <v/>
      </c>
      <c r="R50" s="10"/>
    </row>
    <row r="51" spans="2:18" x14ac:dyDescent="0.35">
      <c r="B51" s="4"/>
      <c r="E51" s="14"/>
      <c r="M51" s="1"/>
      <c r="N51" s="12" t="str">
        <f t="shared" si="0"/>
        <v/>
      </c>
      <c r="O51" s="1"/>
      <c r="P51" s="2"/>
      <c r="Q51" s="12" t="str">
        <f>IF('RFC overzicht 2025'!O51="Nee","",IF(AND(ISBLANK(K51),ISBLANK(P51)),"",IF(R51="Ingetrokken","",IF(ISBLANK(P51),_xlfn.XLOOKUP('RFC overzicht 2025'!K51,Instellingen!J:J,Instellingen!N:N,,1),_xlfn.XLOOKUP(P51,Instellingen!J:J,Instellingen!O:O,,1)))))</f>
        <v/>
      </c>
      <c r="R51" s="10"/>
    </row>
    <row r="52" spans="2:18" x14ac:dyDescent="0.35">
      <c r="B52" s="4"/>
      <c r="E52" s="14"/>
      <c r="M52" s="1"/>
      <c r="N52" s="12" t="str">
        <f t="shared" si="0"/>
        <v/>
      </c>
      <c r="O52" s="1"/>
      <c r="P52" s="2"/>
      <c r="Q52" s="12" t="str">
        <f>IF('RFC overzicht 2025'!O52="Nee","",IF(AND(ISBLANK(K52),ISBLANK(P52)),"",IF(R52="Ingetrokken","",IF(ISBLANK(P52),_xlfn.XLOOKUP('RFC overzicht 2025'!K52,Instellingen!J:J,Instellingen!N:N,,1),_xlfn.XLOOKUP(P52,Instellingen!J:J,Instellingen!O:O,,1)))))</f>
        <v/>
      </c>
      <c r="R52" s="10"/>
    </row>
    <row r="53" spans="2:18" x14ac:dyDescent="0.35">
      <c r="B53" s="4"/>
      <c r="E53" s="14"/>
      <c r="M53" s="1"/>
      <c r="N53" s="12" t="str">
        <f t="shared" si="0"/>
        <v/>
      </c>
      <c r="O53" s="1"/>
      <c r="P53" s="2"/>
      <c r="Q53" s="12" t="str">
        <f>IF('RFC overzicht 2025'!O53="Nee","",IF(AND(ISBLANK(K53),ISBLANK(P53)),"",IF(R53="Ingetrokken","",IF(ISBLANK(P53),_xlfn.XLOOKUP('RFC overzicht 2025'!K53,Instellingen!J:J,Instellingen!N:N,,1),_xlfn.XLOOKUP(P53,Instellingen!J:J,Instellingen!O:O,,1)))))</f>
        <v/>
      </c>
      <c r="R53" s="10"/>
    </row>
    <row r="54" spans="2:18" x14ac:dyDescent="0.35">
      <c r="B54" s="4"/>
      <c r="E54" s="14"/>
      <c r="M54" s="1"/>
      <c r="N54" s="12" t="str">
        <f t="shared" si="0"/>
        <v/>
      </c>
      <c r="O54" s="1"/>
      <c r="P54" s="2"/>
      <c r="Q54" s="12" t="str">
        <f>IF('RFC overzicht 2025'!O54="Nee","",IF(AND(ISBLANK(K54),ISBLANK(P54)),"",IF(R54="Ingetrokken","",IF(ISBLANK(P54),_xlfn.XLOOKUP('RFC overzicht 2025'!K54,Instellingen!J:J,Instellingen!N:N,,1),_xlfn.XLOOKUP(P54,Instellingen!J:J,Instellingen!O:O,,1)))))</f>
        <v/>
      </c>
      <c r="R54" s="10"/>
    </row>
    <row r="55" spans="2:18" x14ac:dyDescent="0.35">
      <c r="B55" s="4"/>
      <c r="E55" s="14"/>
      <c r="M55" s="1"/>
      <c r="N55" s="12" t="str">
        <f t="shared" si="0"/>
        <v/>
      </c>
      <c r="O55" s="1"/>
      <c r="P55" s="2"/>
      <c r="Q55" s="12" t="str">
        <f>IF('RFC overzicht 2025'!O55="Nee","",IF(AND(ISBLANK(K55),ISBLANK(P55)),"",IF(R55="Ingetrokken","",IF(ISBLANK(P55),_xlfn.XLOOKUP('RFC overzicht 2025'!K55,Instellingen!J:J,Instellingen!N:N,,1),_xlfn.XLOOKUP(P55,Instellingen!J:J,Instellingen!O:O,,1)))))</f>
        <v/>
      </c>
      <c r="R55" s="10"/>
    </row>
    <row r="56" spans="2:18" x14ac:dyDescent="0.35">
      <c r="B56" s="4"/>
      <c r="E56" s="14"/>
      <c r="M56" s="1"/>
      <c r="N56" s="12" t="str">
        <f t="shared" si="0"/>
        <v/>
      </c>
      <c r="O56" s="1"/>
      <c r="P56" s="2"/>
      <c r="Q56" s="12" t="str">
        <f>IF('RFC overzicht 2025'!O56="Nee","",IF(AND(ISBLANK(K56),ISBLANK(P56)),"",IF(R56="Ingetrokken","",IF(ISBLANK(P56),_xlfn.XLOOKUP('RFC overzicht 2025'!K56,Instellingen!J:J,Instellingen!N:N,,1),_xlfn.XLOOKUP(P56,Instellingen!J:J,Instellingen!O:O,,1)))))</f>
        <v/>
      </c>
      <c r="R56" s="10"/>
    </row>
    <row r="57" spans="2:18" x14ac:dyDescent="0.35">
      <c r="B57" s="4"/>
      <c r="E57" s="14"/>
      <c r="M57" s="1"/>
      <c r="N57" s="12" t="str">
        <f t="shared" si="0"/>
        <v/>
      </c>
      <c r="O57" s="1"/>
      <c r="P57" s="2"/>
      <c r="Q57" s="12" t="str">
        <f>IF('RFC overzicht 2025'!O57="Nee","",IF(AND(ISBLANK(K57),ISBLANK(P57)),"",IF(R57="Ingetrokken","",IF(ISBLANK(P57),_xlfn.XLOOKUP('RFC overzicht 2025'!K57,Instellingen!J:J,Instellingen!N:N,,1),_xlfn.XLOOKUP(P57,Instellingen!J:J,Instellingen!O:O,,1)))))</f>
        <v/>
      </c>
      <c r="R57" s="10"/>
    </row>
    <row r="58" spans="2:18" x14ac:dyDescent="0.35">
      <c r="B58" s="4"/>
      <c r="E58" s="14"/>
      <c r="M58" s="1"/>
      <c r="N58" s="12" t="str">
        <f t="shared" si="0"/>
        <v/>
      </c>
      <c r="O58" s="1"/>
      <c r="P58" s="2"/>
      <c r="Q58" s="12" t="str">
        <f>IF('RFC overzicht 2025'!O58="Nee","",IF(AND(ISBLANK(K58),ISBLANK(P58)),"",IF(R58="Ingetrokken","",IF(ISBLANK(P58),_xlfn.XLOOKUP('RFC overzicht 2025'!K58,Instellingen!J:J,Instellingen!N:N,,1),_xlfn.XLOOKUP(P58,Instellingen!J:J,Instellingen!O:O,,1)))))</f>
        <v/>
      </c>
      <c r="R58" s="10"/>
    </row>
    <row r="59" spans="2:18" x14ac:dyDescent="0.35">
      <c r="B59" s="4"/>
      <c r="E59" s="14"/>
      <c r="M59" s="1"/>
      <c r="N59" s="12" t="str">
        <f t="shared" si="0"/>
        <v/>
      </c>
      <c r="O59" s="1"/>
      <c r="P59" s="2"/>
      <c r="Q59" s="12" t="str">
        <f>IF('RFC overzicht 2025'!O59="Nee","",IF(AND(ISBLANK(K59),ISBLANK(P59)),"",IF(R59="Ingetrokken","",IF(ISBLANK(P59),_xlfn.XLOOKUP('RFC overzicht 2025'!K59,Instellingen!J:J,Instellingen!N:N,,1),_xlfn.XLOOKUP(P59,Instellingen!J:J,Instellingen!O:O,,1)))))</f>
        <v/>
      </c>
      <c r="R59" s="10"/>
    </row>
    <row r="60" spans="2:18" x14ac:dyDescent="0.35">
      <c r="B60" s="4"/>
      <c r="E60" s="14"/>
      <c r="M60" s="1"/>
      <c r="N60" s="12" t="str">
        <f t="shared" si="0"/>
        <v/>
      </c>
      <c r="O60" s="1"/>
      <c r="P60" s="2"/>
      <c r="Q60" s="12" t="str">
        <f>IF('RFC overzicht 2025'!O60="Nee","",IF(AND(ISBLANK(K60),ISBLANK(P60)),"",IF(R60="Ingetrokken","",IF(ISBLANK(P60),_xlfn.XLOOKUP('RFC overzicht 2025'!K60,Instellingen!J:J,Instellingen!N:N,,1),_xlfn.XLOOKUP(P60,Instellingen!J:J,Instellingen!O:O,,1)))))</f>
        <v/>
      </c>
      <c r="R60" s="10"/>
    </row>
    <row r="61" spans="2:18" x14ac:dyDescent="0.35">
      <c r="B61" s="4"/>
      <c r="E61" s="14"/>
      <c r="M61" s="1"/>
      <c r="N61" s="12" t="str">
        <f t="shared" si="0"/>
        <v/>
      </c>
      <c r="O61" s="1"/>
      <c r="P61" s="2"/>
      <c r="Q61" s="12" t="str">
        <f>IF('RFC overzicht 2025'!O61="Nee","",IF(AND(ISBLANK(K61),ISBLANK(P61)),"",IF(R61="Ingetrokken","",IF(ISBLANK(P61),_xlfn.XLOOKUP('RFC overzicht 2025'!K61,Instellingen!J:J,Instellingen!N:N,,1),_xlfn.XLOOKUP(P61,Instellingen!J:J,Instellingen!O:O,,1)))))</f>
        <v/>
      </c>
      <c r="R61" s="10"/>
    </row>
    <row r="62" spans="2:18" x14ac:dyDescent="0.35">
      <c r="B62" s="4"/>
      <c r="E62" s="14"/>
      <c r="M62" s="1"/>
      <c r="N62" s="12" t="str">
        <f t="shared" si="0"/>
        <v/>
      </c>
      <c r="O62" s="1"/>
      <c r="P62" s="2"/>
      <c r="Q62" s="12" t="str">
        <f>IF('RFC overzicht 2025'!O62="Nee","",IF(AND(ISBLANK(K62),ISBLANK(P62)),"",IF(R62="Ingetrokken","",IF(ISBLANK(P62),_xlfn.XLOOKUP('RFC overzicht 2025'!K62,Instellingen!J:J,Instellingen!N:N,,1),_xlfn.XLOOKUP(P62,Instellingen!J:J,Instellingen!O:O,,1)))))</f>
        <v/>
      </c>
      <c r="R62" s="10"/>
    </row>
    <row r="63" spans="2:18" x14ac:dyDescent="0.35">
      <c r="B63" s="4"/>
      <c r="E63" s="14"/>
      <c r="M63" s="1"/>
      <c r="N63" s="12" t="str">
        <f t="shared" si="0"/>
        <v/>
      </c>
      <c r="O63" s="1"/>
      <c r="P63" s="2"/>
      <c r="Q63" s="12" t="str">
        <f>IF('RFC overzicht 2025'!O63="Nee","",IF(AND(ISBLANK(K63),ISBLANK(P63)),"",IF(R63="Ingetrokken","",IF(ISBLANK(P63),_xlfn.XLOOKUP('RFC overzicht 2025'!K63,Instellingen!J:J,Instellingen!N:N,,1),_xlfn.XLOOKUP(P63,Instellingen!J:J,Instellingen!O:O,,1)))))</f>
        <v/>
      </c>
      <c r="R63" s="10"/>
    </row>
    <row r="64" spans="2:18" x14ac:dyDescent="0.35">
      <c r="B64" s="4"/>
      <c r="E64" s="14"/>
      <c r="M64" s="1"/>
      <c r="N64" s="12" t="str">
        <f t="shared" si="0"/>
        <v/>
      </c>
      <c r="O64" s="1"/>
      <c r="P64" s="2"/>
      <c r="Q64" s="12" t="str">
        <f>IF('RFC overzicht 2025'!O64="Nee","",IF(AND(ISBLANK(K64),ISBLANK(P64)),"",IF(R64="Ingetrokken","",IF(ISBLANK(P64),_xlfn.XLOOKUP('RFC overzicht 2025'!K64,Instellingen!J:J,Instellingen!N:N,,1),_xlfn.XLOOKUP(P64,Instellingen!J:J,Instellingen!O:O,,1)))))</f>
        <v/>
      </c>
      <c r="R64" s="10"/>
    </row>
    <row r="65" spans="2:18" x14ac:dyDescent="0.35">
      <c r="B65" s="4"/>
      <c r="E65" s="14"/>
      <c r="M65" s="1"/>
      <c r="N65" s="12" t="str">
        <f t="shared" si="0"/>
        <v/>
      </c>
      <c r="O65" s="1"/>
      <c r="P65" s="2"/>
      <c r="Q65" s="12" t="str">
        <f>IF('RFC overzicht 2025'!O65="Nee","",IF(AND(ISBLANK(K65),ISBLANK(P65)),"",IF(R65="Ingetrokken","",IF(ISBLANK(P65),_xlfn.XLOOKUP('RFC overzicht 2025'!K65,Instellingen!J:J,Instellingen!N:N,,1),_xlfn.XLOOKUP(P65,Instellingen!J:J,Instellingen!O:O,,1)))))</f>
        <v/>
      </c>
      <c r="R65" s="10"/>
    </row>
    <row r="66" spans="2:18" x14ac:dyDescent="0.35">
      <c r="B66" s="4"/>
      <c r="E66" s="14"/>
      <c r="M66" s="1"/>
      <c r="N66" s="12" t="str">
        <f t="shared" ref="N66:N129" si="1">IF(M66="Ja",L66+7,IF(M66="Nee",L66+14,""))</f>
        <v/>
      </c>
      <c r="O66" s="1"/>
      <c r="P66" s="2"/>
      <c r="Q66" s="12" t="str">
        <f>IF('RFC overzicht 2025'!O66="Nee","",IF(AND(ISBLANK(K66),ISBLANK(P66)),"",IF(R66="Ingetrokken","",IF(ISBLANK(P66),_xlfn.XLOOKUP('RFC overzicht 2025'!K66,Instellingen!J:J,Instellingen!N:N,,1),_xlfn.XLOOKUP(P66,Instellingen!J:J,Instellingen!O:O,,1)))))</f>
        <v/>
      </c>
      <c r="R66" s="10"/>
    </row>
    <row r="67" spans="2:18" x14ac:dyDescent="0.35">
      <c r="B67" s="4"/>
      <c r="E67" s="14"/>
      <c r="M67" s="1"/>
      <c r="N67" s="12" t="str">
        <f t="shared" si="1"/>
        <v/>
      </c>
      <c r="O67" s="1"/>
      <c r="P67" s="2"/>
      <c r="Q67" s="12" t="str">
        <f>IF('RFC overzicht 2025'!O67="Nee","",IF(AND(ISBLANK(K67),ISBLANK(P67)),"",IF(R67="Ingetrokken","",IF(ISBLANK(P67),_xlfn.XLOOKUP('RFC overzicht 2025'!K67,Instellingen!J:J,Instellingen!N:N,,1),_xlfn.XLOOKUP(P67,Instellingen!J:J,Instellingen!O:O,,1)))))</f>
        <v/>
      </c>
      <c r="R67" s="10"/>
    </row>
    <row r="68" spans="2:18" x14ac:dyDescent="0.35">
      <c r="B68" s="4"/>
      <c r="E68" s="14"/>
      <c r="M68" s="1"/>
      <c r="N68" s="12" t="str">
        <f t="shared" si="1"/>
        <v/>
      </c>
      <c r="O68" s="1"/>
      <c r="P68" s="2"/>
      <c r="Q68" s="12" t="str">
        <f>IF('RFC overzicht 2025'!O68="Nee","",IF(AND(ISBLANK(K68),ISBLANK(P68)),"",IF(R68="Ingetrokken","",IF(ISBLANK(P68),_xlfn.XLOOKUP('RFC overzicht 2025'!K68,Instellingen!J:J,Instellingen!N:N,,1),_xlfn.XLOOKUP(P68,Instellingen!J:J,Instellingen!O:O,,1)))))</f>
        <v/>
      </c>
      <c r="R68" s="10"/>
    </row>
    <row r="69" spans="2:18" x14ac:dyDescent="0.35">
      <c r="B69" s="4"/>
      <c r="E69" s="14"/>
      <c r="M69" s="1"/>
      <c r="N69" s="12" t="str">
        <f t="shared" si="1"/>
        <v/>
      </c>
      <c r="O69" s="1"/>
      <c r="P69" s="2"/>
      <c r="Q69" s="12" t="str">
        <f>IF('RFC overzicht 2025'!O69="Nee","",IF(AND(ISBLANK(K69),ISBLANK(P69)),"",IF(R69="Ingetrokken","",IF(ISBLANK(P69),_xlfn.XLOOKUP('RFC overzicht 2025'!K69,Instellingen!J:J,Instellingen!N:N,,1),_xlfn.XLOOKUP(P69,Instellingen!J:J,Instellingen!O:O,,1)))))</f>
        <v/>
      </c>
      <c r="R69" s="10"/>
    </row>
    <row r="70" spans="2:18" x14ac:dyDescent="0.35">
      <c r="B70" s="4"/>
      <c r="E70" s="14"/>
      <c r="M70" s="1"/>
      <c r="N70" s="12" t="str">
        <f t="shared" si="1"/>
        <v/>
      </c>
      <c r="O70" s="1"/>
      <c r="P70" s="2"/>
      <c r="Q70" s="12" t="str">
        <f>IF('RFC overzicht 2025'!O70="Nee","",IF(AND(ISBLANK(K70),ISBLANK(P70)),"",IF(R70="Ingetrokken","",IF(ISBLANK(P70),_xlfn.XLOOKUP('RFC overzicht 2025'!K70,Instellingen!J:J,Instellingen!N:N,,1),_xlfn.XLOOKUP(P70,Instellingen!J:J,Instellingen!O:O,,1)))))</f>
        <v/>
      </c>
      <c r="R70" s="10"/>
    </row>
    <row r="71" spans="2:18" x14ac:dyDescent="0.35">
      <c r="B71" s="4"/>
      <c r="E71" s="14"/>
      <c r="M71" s="1"/>
      <c r="N71" s="12" t="str">
        <f t="shared" si="1"/>
        <v/>
      </c>
      <c r="O71" s="1"/>
      <c r="P71" s="2"/>
      <c r="Q71" s="12" t="str">
        <f>IF('RFC overzicht 2025'!O71="Nee","",IF(AND(ISBLANK(K71),ISBLANK(P71)),"",IF(R71="Ingetrokken","",IF(ISBLANK(P71),_xlfn.XLOOKUP('RFC overzicht 2025'!K71,Instellingen!J:J,Instellingen!N:N,,1),_xlfn.XLOOKUP(P71,Instellingen!J:J,Instellingen!O:O,,1)))))</f>
        <v/>
      </c>
      <c r="R71" s="10"/>
    </row>
    <row r="72" spans="2:18" x14ac:dyDescent="0.35">
      <c r="B72" s="4"/>
      <c r="E72" s="14"/>
      <c r="M72" s="1"/>
      <c r="N72" s="12" t="str">
        <f t="shared" si="1"/>
        <v/>
      </c>
      <c r="O72" s="1"/>
      <c r="P72" s="2"/>
      <c r="Q72" s="12" t="str">
        <f>IF('RFC overzicht 2025'!O72="Nee","",IF(AND(ISBLANK(K72),ISBLANK(P72)),"",IF(R72="Ingetrokken","",IF(ISBLANK(P72),_xlfn.XLOOKUP('RFC overzicht 2025'!K72,Instellingen!J:J,Instellingen!N:N,,1),_xlfn.XLOOKUP(P72,Instellingen!J:J,Instellingen!O:O,,1)))))</f>
        <v/>
      </c>
      <c r="R72" s="10"/>
    </row>
    <row r="73" spans="2:18" x14ac:dyDescent="0.35">
      <c r="B73" s="4"/>
      <c r="E73" s="14"/>
      <c r="M73" s="1"/>
      <c r="N73" s="12" t="str">
        <f t="shared" si="1"/>
        <v/>
      </c>
      <c r="O73" s="1"/>
      <c r="P73" s="2"/>
      <c r="Q73" s="12" t="str">
        <f>IF('RFC overzicht 2025'!O73="Nee","",IF(AND(ISBLANK(K73),ISBLANK(P73)),"",IF(R73="Ingetrokken","",IF(ISBLANK(P73),_xlfn.XLOOKUP('RFC overzicht 2025'!K73,Instellingen!J:J,Instellingen!N:N,,1),_xlfn.XLOOKUP(P73,Instellingen!J:J,Instellingen!O:O,,1)))))</f>
        <v/>
      </c>
      <c r="R73" s="10"/>
    </row>
    <row r="74" spans="2:18" x14ac:dyDescent="0.35">
      <c r="B74" s="4"/>
      <c r="E74" s="14"/>
      <c r="M74" s="1"/>
      <c r="N74" s="12" t="str">
        <f t="shared" si="1"/>
        <v/>
      </c>
      <c r="O74" s="1"/>
      <c r="P74" s="2"/>
      <c r="Q74" s="12" t="str">
        <f>IF('RFC overzicht 2025'!O74="Nee","",IF(AND(ISBLANK(K74),ISBLANK(P74)),"",IF(R74="Ingetrokken","",IF(ISBLANK(P74),_xlfn.XLOOKUP('RFC overzicht 2025'!K74,Instellingen!J:J,Instellingen!N:N,,1),_xlfn.XLOOKUP(P74,Instellingen!J:J,Instellingen!O:O,,1)))))</f>
        <v/>
      </c>
      <c r="R74" s="10"/>
    </row>
    <row r="75" spans="2:18" x14ac:dyDescent="0.35">
      <c r="B75" s="4"/>
      <c r="E75" s="14"/>
      <c r="M75" s="1"/>
      <c r="N75" s="12" t="str">
        <f t="shared" si="1"/>
        <v/>
      </c>
      <c r="O75" s="1"/>
      <c r="P75" s="2"/>
      <c r="Q75" s="12" t="str">
        <f>IF('RFC overzicht 2025'!O75="Nee","",IF(AND(ISBLANK(K75),ISBLANK(P75)),"",IF(R75="Ingetrokken","",IF(ISBLANK(P75),_xlfn.XLOOKUP('RFC overzicht 2025'!K75,Instellingen!J:J,Instellingen!N:N,,1),_xlfn.XLOOKUP(P75,Instellingen!J:J,Instellingen!O:O,,1)))))</f>
        <v/>
      </c>
      <c r="R75" s="10"/>
    </row>
    <row r="76" spans="2:18" x14ac:dyDescent="0.35">
      <c r="B76" s="4"/>
      <c r="E76" s="14"/>
      <c r="M76" s="1"/>
      <c r="N76" s="12" t="str">
        <f t="shared" si="1"/>
        <v/>
      </c>
      <c r="O76" s="1"/>
      <c r="P76" s="2"/>
      <c r="Q76" s="12" t="str">
        <f>IF('RFC overzicht 2025'!O76="Nee","",IF(AND(ISBLANK(K76),ISBLANK(P76)),"",IF(R76="Ingetrokken","",IF(ISBLANK(P76),_xlfn.XLOOKUP('RFC overzicht 2025'!K76,Instellingen!J:J,Instellingen!N:N,,1),_xlfn.XLOOKUP(P76,Instellingen!J:J,Instellingen!O:O,,1)))))</f>
        <v/>
      </c>
      <c r="R76" s="10"/>
    </row>
    <row r="77" spans="2:18" x14ac:dyDescent="0.35">
      <c r="B77" s="4"/>
      <c r="E77" s="14"/>
      <c r="M77" s="1"/>
      <c r="N77" s="12" t="str">
        <f t="shared" si="1"/>
        <v/>
      </c>
      <c r="O77" s="1"/>
      <c r="P77" s="2"/>
      <c r="Q77" s="12" t="str">
        <f>IF('RFC overzicht 2025'!O77="Nee","",IF(AND(ISBLANK(K77),ISBLANK(P77)),"",IF(R77="Ingetrokken","",IF(ISBLANK(P77),_xlfn.XLOOKUP('RFC overzicht 2025'!K77,Instellingen!J:J,Instellingen!N:N,,1),_xlfn.XLOOKUP(P77,Instellingen!J:J,Instellingen!O:O,,1)))))</f>
        <v/>
      </c>
      <c r="R77" s="10"/>
    </row>
    <row r="78" spans="2:18" x14ac:dyDescent="0.35">
      <c r="B78" s="4"/>
      <c r="E78" s="14"/>
      <c r="M78" s="1"/>
      <c r="N78" s="12" t="str">
        <f t="shared" si="1"/>
        <v/>
      </c>
      <c r="O78" s="1"/>
      <c r="P78" s="2"/>
      <c r="Q78" s="12" t="str">
        <f>IF('RFC overzicht 2025'!O78="Nee","",IF(AND(ISBLANK(K78),ISBLANK(P78)),"",IF(R78="Ingetrokken","",IF(ISBLANK(P78),_xlfn.XLOOKUP('RFC overzicht 2025'!K78,Instellingen!J:J,Instellingen!N:N,,1),_xlfn.XLOOKUP(P78,Instellingen!J:J,Instellingen!O:O,,1)))))</f>
        <v/>
      </c>
      <c r="R78" s="10"/>
    </row>
    <row r="79" spans="2:18" x14ac:dyDescent="0.35">
      <c r="B79" s="4"/>
      <c r="E79" s="14"/>
      <c r="M79" s="1"/>
      <c r="N79" s="12" t="str">
        <f t="shared" si="1"/>
        <v/>
      </c>
      <c r="O79" s="1"/>
      <c r="P79" s="2"/>
      <c r="Q79" s="12" t="str">
        <f>IF('RFC overzicht 2025'!O79="Nee","",IF(AND(ISBLANK(K79),ISBLANK(P79)),"",IF(R79="Ingetrokken","",IF(ISBLANK(P79),_xlfn.XLOOKUP('RFC overzicht 2025'!K79,Instellingen!J:J,Instellingen!N:N,,1),_xlfn.XLOOKUP(P79,Instellingen!J:J,Instellingen!O:O,,1)))))</f>
        <v/>
      </c>
      <c r="R79" s="10"/>
    </row>
    <row r="80" spans="2:18" x14ac:dyDescent="0.35">
      <c r="B80" s="4"/>
      <c r="E80" s="14"/>
      <c r="M80" s="1"/>
      <c r="N80" s="12" t="str">
        <f t="shared" si="1"/>
        <v/>
      </c>
      <c r="O80" s="1"/>
      <c r="P80" s="2"/>
      <c r="Q80" s="12" t="str">
        <f>IF('RFC overzicht 2025'!O80="Nee","",IF(AND(ISBLANK(K80),ISBLANK(P80)),"",IF(R80="Ingetrokken","",IF(ISBLANK(P80),_xlfn.XLOOKUP('RFC overzicht 2025'!K80,Instellingen!J:J,Instellingen!N:N,,1),_xlfn.XLOOKUP(P80,Instellingen!J:J,Instellingen!O:O,,1)))))</f>
        <v/>
      </c>
      <c r="R80" s="10"/>
    </row>
    <row r="81" spans="2:18" x14ac:dyDescent="0.35">
      <c r="B81" s="4"/>
      <c r="E81" s="14"/>
      <c r="M81" s="1"/>
      <c r="N81" s="12" t="str">
        <f t="shared" si="1"/>
        <v/>
      </c>
      <c r="O81" s="1"/>
      <c r="P81" s="2"/>
      <c r="Q81" s="12" t="str">
        <f>IF('RFC overzicht 2025'!O81="Nee","",IF(AND(ISBLANK(K81),ISBLANK(P81)),"",IF(R81="Ingetrokken","",IF(ISBLANK(P81),_xlfn.XLOOKUP('RFC overzicht 2025'!K81,Instellingen!J:J,Instellingen!N:N,,1),_xlfn.XLOOKUP(P81,Instellingen!J:J,Instellingen!O:O,,1)))))</f>
        <v/>
      </c>
      <c r="R81" s="10"/>
    </row>
    <row r="82" spans="2:18" x14ac:dyDescent="0.35">
      <c r="B82" s="4"/>
      <c r="E82" s="14"/>
      <c r="M82" s="1"/>
      <c r="N82" s="12" t="str">
        <f t="shared" si="1"/>
        <v/>
      </c>
      <c r="O82" s="1"/>
      <c r="P82" s="2"/>
      <c r="Q82" s="12" t="str">
        <f>IF('RFC overzicht 2025'!O82="Nee","",IF(AND(ISBLANK(K82),ISBLANK(P82)),"",IF(R82="Ingetrokken","",IF(ISBLANK(P82),_xlfn.XLOOKUP('RFC overzicht 2025'!K82,Instellingen!J:J,Instellingen!N:N,,1),_xlfn.XLOOKUP(P82,Instellingen!J:J,Instellingen!O:O,,1)))))</f>
        <v/>
      </c>
      <c r="R82" s="10"/>
    </row>
    <row r="83" spans="2:18" x14ac:dyDescent="0.35">
      <c r="B83" s="4"/>
      <c r="E83" s="14"/>
      <c r="M83" s="1"/>
      <c r="N83" s="12" t="str">
        <f t="shared" si="1"/>
        <v/>
      </c>
      <c r="O83" s="1"/>
      <c r="P83" s="2"/>
      <c r="Q83" s="12" t="str">
        <f>IF('RFC overzicht 2025'!O83="Nee","",IF(AND(ISBLANK(K83),ISBLANK(P83)),"",IF(R83="Ingetrokken","",IF(ISBLANK(P83),_xlfn.XLOOKUP('RFC overzicht 2025'!K83,Instellingen!J:J,Instellingen!N:N,,1),_xlfn.XLOOKUP(P83,Instellingen!J:J,Instellingen!O:O,,1)))))</f>
        <v/>
      </c>
      <c r="R83" s="10"/>
    </row>
    <row r="84" spans="2:18" x14ac:dyDescent="0.35">
      <c r="B84" s="4"/>
      <c r="E84" s="14"/>
      <c r="M84" s="1"/>
      <c r="N84" s="12" t="str">
        <f t="shared" si="1"/>
        <v/>
      </c>
      <c r="O84" s="1"/>
      <c r="P84" s="2"/>
      <c r="Q84" s="12" t="str">
        <f>IF('RFC overzicht 2025'!O84="Nee","",IF(AND(ISBLANK(K84),ISBLANK(P84)),"",IF(R84="Ingetrokken","",IF(ISBLANK(P84),_xlfn.XLOOKUP('RFC overzicht 2025'!K84,Instellingen!J:J,Instellingen!N:N,,1),_xlfn.XLOOKUP(P84,Instellingen!J:J,Instellingen!O:O,,1)))))</f>
        <v/>
      </c>
      <c r="R84" s="10"/>
    </row>
    <row r="85" spans="2:18" x14ac:dyDescent="0.35">
      <c r="B85" s="4"/>
      <c r="E85" s="14"/>
      <c r="M85" s="1"/>
      <c r="N85" s="12" t="str">
        <f t="shared" si="1"/>
        <v/>
      </c>
      <c r="O85" s="1"/>
      <c r="P85" s="2"/>
      <c r="Q85" s="12" t="str">
        <f>IF('RFC overzicht 2025'!O85="Nee","",IF(AND(ISBLANK(K85),ISBLANK(P85)),"",IF(R85="Ingetrokken","",IF(ISBLANK(P85),_xlfn.XLOOKUP('RFC overzicht 2025'!K85,Instellingen!J:J,Instellingen!N:N,,1),_xlfn.XLOOKUP(P85,Instellingen!J:J,Instellingen!O:O,,1)))))</f>
        <v/>
      </c>
      <c r="R85" s="10"/>
    </row>
    <row r="86" spans="2:18" x14ac:dyDescent="0.35">
      <c r="B86" s="4"/>
      <c r="E86" s="14"/>
      <c r="M86" s="1"/>
      <c r="N86" s="12" t="str">
        <f t="shared" si="1"/>
        <v/>
      </c>
      <c r="O86" s="1"/>
      <c r="P86" s="2"/>
      <c r="Q86" s="12" t="str">
        <f>IF('RFC overzicht 2025'!O86="Nee","",IF(AND(ISBLANK(K86),ISBLANK(P86)),"",IF(R86="Ingetrokken","",IF(ISBLANK(P86),_xlfn.XLOOKUP('RFC overzicht 2025'!K86,Instellingen!J:J,Instellingen!N:N,,1),_xlfn.XLOOKUP(P86,Instellingen!J:J,Instellingen!O:O,,1)))))</f>
        <v/>
      </c>
      <c r="R86" s="10"/>
    </row>
    <row r="87" spans="2:18" x14ac:dyDescent="0.35">
      <c r="B87" s="4"/>
      <c r="E87" s="14"/>
      <c r="M87" s="1"/>
      <c r="N87" s="12" t="str">
        <f t="shared" si="1"/>
        <v/>
      </c>
      <c r="O87" s="1"/>
      <c r="P87" s="2"/>
      <c r="Q87" s="12" t="str">
        <f>IF('RFC overzicht 2025'!O87="Nee","",IF(AND(ISBLANK(K87),ISBLANK(P87)),"",IF(R87="Ingetrokken","",IF(ISBLANK(P87),_xlfn.XLOOKUP('RFC overzicht 2025'!K87,Instellingen!J:J,Instellingen!N:N,,1),_xlfn.XLOOKUP(P87,Instellingen!J:J,Instellingen!O:O,,1)))))</f>
        <v/>
      </c>
      <c r="R87" s="10"/>
    </row>
    <row r="88" spans="2:18" x14ac:dyDescent="0.35">
      <c r="B88" s="4"/>
      <c r="E88" s="14"/>
      <c r="M88" s="1"/>
      <c r="N88" s="12" t="str">
        <f t="shared" si="1"/>
        <v/>
      </c>
      <c r="O88" s="1"/>
      <c r="P88" s="2"/>
      <c r="Q88" s="12" t="str">
        <f>IF('RFC overzicht 2025'!O88="Nee","",IF(AND(ISBLANK(K88),ISBLANK(P88)),"",IF(R88="Ingetrokken","",IF(ISBLANK(P88),_xlfn.XLOOKUP('RFC overzicht 2025'!K88,Instellingen!J:J,Instellingen!N:N,,1),_xlfn.XLOOKUP(P88,Instellingen!J:J,Instellingen!O:O,,1)))))</f>
        <v/>
      </c>
      <c r="R88" s="10"/>
    </row>
    <row r="89" spans="2:18" x14ac:dyDescent="0.35">
      <c r="B89" s="4"/>
      <c r="E89" s="14"/>
      <c r="M89" s="1"/>
      <c r="N89" s="12" t="str">
        <f t="shared" si="1"/>
        <v/>
      </c>
      <c r="O89" s="1"/>
      <c r="P89" s="2"/>
      <c r="Q89" s="12" t="str">
        <f>IF('RFC overzicht 2025'!O89="Nee","",IF(AND(ISBLANK(K89),ISBLANK(P89)),"",IF(R89="Ingetrokken","",IF(ISBLANK(P89),_xlfn.XLOOKUP('RFC overzicht 2025'!K89,Instellingen!J:J,Instellingen!N:N,,1),_xlfn.XLOOKUP(P89,Instellingen!J:J,Instellingen!O:O,,1)))))</f>
        <v/>
      </c>
      <c r="R89" s="10"/>
    </row>
    <row r="90" spans="2:18" x14ac:dyDescent="0.35">
      <c r="B90" s="4"/>
      <c r="E90" s="14"/>
      <c r="M90" s="1"/>
      <c r="N90" s="12" t="str">
        <f t="shared" si="1"/>
        <v/>
      </c>
      <c r="O90" s="1"/>
      <c r="P90" s="2"/>
      <c r="Q90" s="12" t="str">
        <f>IF('RFC overzicht 2025'!O90="Nee","",IF(AND(ISBLANK(K90),ISBLANK(P90)),"",IF(R90="Ingetrokken","",IF(ISBLANK(P90),_xlfn.XLOOKUP('RFC overzicht 2025'!K90,Instellingen!J:J,Instellingen!N:N,,1),_xlfn.XLOOKUP(P90,Instellingen!J:J,Instellingen!O:O,,1)))))</f>
        <v/>
      </c>
      <c r="R90" s="10"/>
    </row>
    <row r="91" spans="2:18" x14ac:dyDescent="0.35">
      <c r="B91" s="4"/>
      <c r="E91" s="14"/>
      <c r="M91" s="1"/>
      <c r="N91" s="12" t="str">
        <f t="shared" si="1"/>
        <v/>
      </c>
      <c r="O91" s="1"/>
      <c r="P91" s="2"/>
      <c r="Q91" s="12" t="str">
        <f>IF('RFC overzicht 2025'!O91="Nee","",IF(AND(ISBLANK(K91),ISBLANK(P91)),"",IF(R91="Ingetrokken","",IF(ISBLANK(P91),_xlfn.XLOOKUP('RFC overzicht 2025'!K91,Instellingen!J:J,Instellingen!N:N,,1),_xlfn.XLOOKUP(P91,Instellingen!J:J,Instellingen!O:O,,1)))))</f>
        <v/>
      </c>
      <c r="R91" s="10"/>
    </row>
    <row r="92" spans="2:18" x14ac:dyDescent="0.35">
      <c r="B92" s="4"/>
      <c r="E92" s="14"/>
      <c r="M92" s="1"/>
      <c r="N92" s="12" t="str">
        <f t="shared" si="1"/>
        <v/>
      </c>
      <c r="O92" s="1"/>
      <c r="P92" s="2"/>
      <c r="Q92" s="12" t="str">
        <f>IF('RFC overzicht 2025'!O92="Nee","",IF(AND(ISBLANK(K92),ISBLANK(P92)),"",IF(ISBLANK(P92),_xlfn.XLOOKUP('RFC overzicht 2025'!K92,Instellingen!J:J,Instellingen!N:N,,1),_xlfn.XLOOKUP(P92,Instellingen!J:J,Instellingen!O:O,,1))))</f>
        <v/>
      </c>
      <c r="R92" s="10"/>
    </row>
    <row r="93" spans="2:18" x14ac:dyDescent="0.35">
      <c r="B93" s="4"/>
      <c r="E93" s="14"/>
      <c r="M93" s="1"/>
      <c r="N93" s="12" t="str">
        <f t="shared" si="1"/>
        <v/>
      </c>
      <c r="O93" s="1"/>
      <c r="P93" s="2"/>
      <c r="Q93" s="12" t="str">
        <f>IF('RFC overzicht 2025'!O93="Nee","",IF(AND(ISBLANK(K93),ISBLANK(P93)),"",IF(ISBLANK(P93),_xlfn.XLOOKUP('RFC overzicht 2025'!K93,Instellingen!J:J,Instellingen!N:N,,1),_xlfn.XLOOKUP(P93,Instellingen!J:J,Instellingen!O:O,,1))))</f>
        <v/>
      </c>
      <c r="R93" s="10"/>
    </row>
    <row r="94" spans="2:18" x14ac:dyDescent="0.35">
      <c r="B94" s="4"/>
      <c r="E94" s="14"/>
      <c r="M94" s="1"/>
      <c r="N94" s="12" t="str">
        <f t="shared" si="1"/>
        <v/>
      </c>
      <c r="O94" s="1"/>
      <c r="P94" s="2"/>
      <c r="Q94" s="12" t="str">
        <f>IF('RFC overzicht 2025'!O94="Nee","",IF(AND(ISBLANK(K94),ISBLANK(P94)),"",IF(ISBLANK(P94),_xlfn.XLOOKUP('RFC overzicht 2025'!K94,Instellingen!J:J,Instellingen!N:N,,1),_xlfn.XLOOKUP(P94,Instellingen!J:J,Instellingen!O:O,,1))))</f>
        <v/>
      </c>
      <c r="R94" s="10"/>
    </row>
    <row r="95" spans="2:18" x14ac:dyDescent="0.35">
      <c r="B95" s="4"/>
      <c r="E95" s="14"/>
      <c r="M95" s="1"/>
      <c r="N95" s="12" t="str">
        <f t="shared" si="1"/>
        <v/>
      </c>
      <c r="O95" s="1"/>
      <c r="P95" s="2"/>
      <c r="Q95" s="12" t="str">
        <f>IF('RFC overzicht 2025'!O95="Nee","",IF(AND(ISBLANK(K95),ISBLANK(P95)),"",IF(ISBLANK(P95),_xlfn.XLOOKUP('RFC overzicht 2025'!K95,Instellingen!J:J,Instellingen!N:N,,1),_xlfn.XLOOKUP(P95,Instellingen!J:J,Instellingen!O:O,,1))))</f>
        <v/>
      </c>
      <c r="R95" s="10"/>
    </row>
    <row r="96" spans="2:18" x14ac:dyDescent="0.35">
      <c r="B96" s="4"/>
      <c r="E96" s="14"/>
      <c r="M96" s="1"/>
      <c r="N96" s="12" t="str">
        <f t="shared" si="1"/>
        <v/>
      </c>
      <c r="O96" s="1"/>
      <c r="P96" s="2"/>
      <c r="Q96" s="12" t="str">
        <f>IF('RFC overzicht 2025'!O96="Nee","",IF(AND(ISBLANK(K96),ISBLANK(P96)),"",IF(ISBLANK(P96),_xlfn.XLOOKUP('RFC overzicht 2025'!K96,Instellingen!J:J,Instellingen!N:N,,1),_xlfn.XLOOKUP(P96,Instellingen!J:J,Instellingen!O:O,,1))))</f>
        <v/>
      </c>
      <c r="R96" s="10"/>
    </row>
    <row r="97" spans="2:18" x14ac:dyDescent="0.35">
      <c r="B97" s="4"/>
      <c r="E97" s="14"/>
      <c r="M97" s="1"/>
      <c r="N97" s="12" t="str">
        <f t="shared" si="1"/>
        <v/>
      </c>
      <c r="O97" s="1"/>
      <c r="P97" s="2"/>
      <c r="Q97" s="12" t="str">
        <f>IF('RFC overzicht 2025'!O97="Nee","",IF(AND(ISBLANK(K97),ISBLANK(P97)),"",IF(ISBLANK(P97),_xlfn.XLOOKUP('RFC overzicht 2025'!K97,Instellingen!J:J,Instellingen!N:N,,1),_xlfn.XLOOKUP(P97,Instellingen!J:J,Instellingen!O:O,,1))))</f>
        <v/>
      </c>
      <c r="R97" s="10"/>
    </row>
    <row r="98" spans="2:18" x14ac:dyDescent="0.35">
      <c r="B98" s="4"/>
      <c r="E98" s="14"/>
      <c r="M98" s="1"/>
      <c r="N98" s="12" t="str">
        <f t="shared" si="1"/>
        <v/>
      </c>
      <c r="O98" s="1"/>
      <c r="P98" s="2"/>
      <c r="Q98" s="12" t="str">
        <f>IF('RFC overzicht 2025'!O98="Nee","",IF(AND(ISBLANK(K98),ISBLANK(P98)),"",IF(ISBLANK(P98),_xlfn.XLOOKUP('RFC overzicht 2025'!K98,Instellingen!J:J,Instellingen!N:N,,1),_xlfn.XLOOKUP(P98,Instellingen!J:J,Instellingen!O:O,,1))))</f>
        <v/>
      </c>
      <c r="R98" s="10"/>
    </row>
    <row r="99" spans="2:18" x14ac:dyDescent="0.35">
      <c r="B99" s="4"/>
      <c r="E99" s="14"/>
      <c r="M99" s="1"/>
      <c r="N99" s="12" t="str">
        <f t="shared" si="1"/>
        <v/>
      </c>
      <c r="O99" s="1"/>
      <c r="P99" s="2"/>
      <c r="Q99" s="12" t="str">
        <f>IF('RFC overzicht 2025'!O99="Nee","",IF(AND(ISBLANK(K99),ISBLANK(P99)),"",IF(ISBLANK(P99),_xlfn.XLOOKUP('RFC overzicht 2025'!K99,Instellingen!J:J,Instellingen!N:N,,1),_xlfn.XLOOKUP(P99,Instellingen!J:J,Instellingen!O:O,,1))))</f>
        <v/>
      </c>
      <c r="R99" s="10"/>
    </row>
    <row r="100" spans="2:18" x14ac:dyDescent="0.35">
      <c r="B100" s="4"/>
      <c r="E100" s="14"/>
      <c r="M100" s="1"/>
      <c r="N100" s="12" t="str">
        <f t="shared" si="1"/>
        <v/>
      </c>
      <c r="O100" s="1"/>
      <c r="P100" s="2"/>
      <c r="Q100" s="12" t="str">
        <f>IF('RFC overzicht 2025'!O100="Nee","",IF(AND(ISBLANK(K100),ISBLANK(P100)),"",IF(ISBLANK(P100),_xlfn.XLOOKUP('RFC overzicht 2025'!K100,Instellingen!J:J,Instellingen!N:N,,1),_xlfn.XLOOKUP(P100,Instellingen!J:J,Instellingen!O:O,,1))))</f>
        <v/>
      </c>
      <c r="R100" s="10"/>
    </row>
    <row r="101" spans="2:18" x14ac:dyDescent="0.35">
      <c r="B101" s="4"/>
      <c r="E101" s="14"/>
      <c r="M101" s="1"/>
      <c r="N101" s="12" t="str">
        <f t="shared" si="1"/>
        <v/>
      </c>
      <c r="O101" s="1"/>
      <c r="P101" s="2"/>
      <c r="Q101" s="12" t="str">
        <f>IF('RFC overzicht 2025'!O101="Nee","",IF(AND(ISBLANK(K101),ISBLANK(P101)),"",IF(ISBLANK(P101),_xlfn.XLOOKUP('RFC overzicht 2025'!K101,Instellingen!J:J,Instellingen!N:N,,1),_xlfn.XLOOKUP(P101,Instellingen!J:J,Instellingen!O:O,,1))))</f>
        <v/>
      </c>
      <c r="R101" s="10"/>
    </row>
    <row r="102" spans="2:18" x14ac:dyDescent="0.35">
      <c r="B102" s="4"/>
      <c r="E102" s="14"/>
      <c r="M102" s="1"/>
      <c r="N102" s="12" t="str">
        <f t="shared" si="1"/>
        <v/>
      </c>
      <c r="O102" s="1"/>
      <c r="P102" s="2"/>
      <c r="Q102" s="12" t="str">
        <f>IF('RFC overzicht 2025'!O102="Nee","",IF(AND(ISBLANK(K102),ISBLANK(P102)),"",IF(ISBLANK(P102),_xlfn.XLOOKUP('RFC overzicht 2025'!K102,Instellingen!J:J,Instellingen!N:N,,1),_xlfn.XLOOKUP(P102,Instellingen!J:J,Instellingen!O:O,,1))))</f>
        <v/>
      </c>
      <c r="R102" s="10"/>
    </row>
    <row r="103" spans="2:18" x14ac:dyDescent="0.35">
      <c r="B103" s="4"/>
      <c r="E103" s="14"/>
      <c r="M103" s="1"/>
      <c r="N103" s="12" t="str">
        <f t="shared" si="1"/>
        <v/>
      </c>
      <c r="O103" s="1"/>
      <c r="P103" s="2"/>
      <c r="Q103" s="12" t="str">
        <f>IF('RFC overzicht 2025'!O103="Nee","",IF(AND(ISBLANK(K103),ISBLANK(P103)),"",IF(ISBLANK(P103),_xlfn.XLOOKUP('RFC overzicht 2025'!K103,Instellingen!J:J,Instellingen!N:N,,1),_xlfn.XLOOKUP(P103,Instellingen!J:J,Instellingen!O:O,,1))))</f>
        <v/>
      </c>
      <c r="R103" s="10"/>
    </row>
    <row r="104" spans="2:18" x14ac:dyDescent="0.35">
      <c r="B104" s="4"/>
      <c r="E104" s="14"/>
      <c r="M104" s="1"/>
      <c r="N104" s="12" t="str">
        <f t="shared" si="1"/>
        <v/>
      </c>
      <c r="O104" s="1"/>
      <c r="P104" s="2"/>
      <c r="Q104" s="12" t="str">
        <f>IF('RFC overzicht 2025'!O104="Nee","",IF(AND(ISBLANK(K104),ISBLANK(P104)),"",IF(ISBLANK(P104),_xlfn.XLOOKUP('RFC overzicht 2025'!K104,Instellingen!J:J,Instellingen!N:N,,1),_xlfn.XLOOKUP(P104,Instellingen!J:J,Instellingen!O:O,,1))))</f>
        <v/>
      </c>
      <c r="R104" s="10"/>
    </row>
    <row r="105" spans="2:18" x14ac:dyDescent="0.35">
      <c r="B105" s="4"/>
      <c r="E105" s="14"/>
      <c r="M105" s="1"/>
      <c r="N105" s="12" t="str">
        <f t="shared" si="1"/>
        <v/>
      </c>
      <c r="O105" s="1"/>
      <c r="P105" s="2"/>
      <c r="Q105" s="12" t="str">
        <f>IF('RFC overzicht 2025'!O105="Nee","",IF(AND(ISBLANK(K105),ISBLANK(P105)),"",IF(ISBLANK(P105),_xlfn.XLOOKUP('RFC overzicht 2025'!K105,Instellingen!J:J,Instellingen!N:N,,1),_xlfn.XLOOKUP(P105,Instellingen!J:J,Instellingen!O:O,,1))))</f>
        <v/>
      </c>
      <c r="R105" s="10"/>
    </row>
    <row r="106" spans="2:18" x14ac:dyDescent="0.35">
      <c r="B106" s="4"/>
      <c r="E106" s="14"/>
      <c r="M106" s="1"/>
      <c r="N106" s="12" t="str">
        <f t="shared" si="1"/>
        <v/>
      </c>
      <c r="O106" s="1"/>
      <c r="P106" s="2"/>
      <c r="Q106" s="12" t="str">
        <f>IF('RFC overzicht 2025'!O106="Nee","",IF(AND(ISBLANK(K106),ISBLANK(P106)),"",IF(ISBLANK(P106),_xlfn.XLOOKUP('RFC overzicht 2025'!K106,Instellingen!J:J,Instellingen!N:N,,1),_xlfn.XLOOKUP(P106,Instellingen!J:J,Instellingen!O:O,,1))))</f>
        <v/>
      </c>
      <c r="R106" s="10"/>
    </row>
    <row r="107" spans="2:18" x14ac:dyDescent="0.35">
      <c r="B107" s="4"/>
      <c r="E107" s="14"/>
      <c r="M107" s="1"/>
      <c r="N107" s="12" t="str">
        <f t="shared" si="1"/>
        <v/>
      </c>
      <c r="O107" s="1"/>
      <c r="P107" s="2"/>
      <c r="Q107" s="12" t="str">
        <f>IF('RFC overzicht 2025'!O107="Nee","",IF(AND(ISBLANK(K107),ISBLANK(P107)),"",IF(ISBLANK(P107),_xlfn.XLOOKUP('RFC overzicht 2025'!K107,Instellingen!J:J,Instellingen!N:N,,1),_xlfn.XLOOKUP(P107,Instellingen!J:J,Instellingen!O:O,,1))))</f>
        <v/>
      </c>
      <c r="R107" s="10"/>
    </row>
    <row r="108" spans="2:18" x14ac:dyDescent="0.35">
      <c r="B108" s="4"/>
      <c r="E108" s="14"/>
      <c r="M108" s="1"/>
      <c r="N108" s="12" t="str">
        <f t="shared" si="1"/>
        <v/>
      </c>
      <c r="O108" s="1"/>
      <c r="P108" s="2"/>
      <c r="Q108" s="12" t="str">
        <f>IF('RFC overzicht 2025'!O108="Nee","",IF(AND(ISBLANK(K108),ISBLANK(P108)),"",IF(ISBLANK(P108),_xlfn.XLOOKUP('RFC overzicht 2025'!K108,Instellingen!J:J,Instellingen!N:N,,1),_xlfn.XLOOKUP(P108,Instellingen!J:J,Instellingen!O:O,,1))))</f>
        <v/>
      </c>
      <c r="R108" s="10"/>
    </row>
    <row r="109" spans="2:18" x14ac:dyDescent="0.35">
      <c r="B109" s="4"/>
      <c r="E109" s="14"/>
      <c r="M109" s="1"/>
      <c r="N109" s="12" t="str">
        <f t="shared" si="1"/>
        <v/>
      </c>
      <c r="O109" s="1"/>
      <c r="P109" s="2"/>
      <c r="Q109" s="12" t="str">
        <f>IF('RFC overzicht 2025'!O109="Nee","",IF(AND(ISBLANK(K109),ISBLANK(P109)),"",IF(ISBLANK(P109),_xlfn.XLOOKUP('RFC overzicht 2025'!K109,Instellingen!J:J,Instellingen!N:N,,1),_xlfn.XLOOKUP(P109,Instellingen!J:J,Instellingen!O:O,,1))))</f>
        <v/>
      </c>
      <c r="R109" s="10"/>
    </row>
    <row r="110" spans="2:18" x14ac:dyDescent="0.35">
      <c r="B110" s="4"/>
      <c r="E110" s="14"/>
      <c r="M110" s="1"/>
      <c r="N110" s="12" t="str">
        <f t="shared" si="1"/>
        <v/>
      </c>
      <c r="O110" s="1"/>
      <c r="P110" s="2"/>
      <c r="Q110" s="12" t="str">
        <f>IF('RFC overzicht 2025'!O110="Nee","",IF(AND(ISBLANK(K110),ISBLANK(P110)),"",IF(ISBLANK(P110),_xlfn.XLOOKUP('RFC overzicht 2025'!K110,Instellingen!J:J,Instellingen!N:N,,1),_xlfn.XLOOKUP(P110,Instellingen!J:J,Instellingen!O:O,,1))))</f>
        <v/>
      </c>
      <c r="R110" s="10"/>
    </row>
    <row r="111" spans="2:18" x14ac:dyDescent="0.35">
      <c r="B111" s="4"/>
      <c r="E111" s="14"/>
      <c r="M111" s="1"/>
      <c r="N111" s="12" t="str">
        <f t="shared" si="1"/>
        <v/>
      </c>
      <c r="O111" s="1"/>
      <c r="P111" s="2"/>
      <c r="Q111" s="12" t="str">
        <f>IF('RFC overzicht 2025'!O111="Nee","",IF(AND(ISBLANK(K111),ISBLANK(P111)),"",IF(ISBLANK(P111),_xlfn.XLOOKUP('RFC overzicht 2025'!K111,Instellingen!J:J,Instellingen!N:N,,1),_xlfn.XLOOKUP(P111,Instellingen!J:J,Instellingen!O:O,,1))))</f>
        <v/>
      </c>
      <c r="R111" s="10"/>
    </row>
    <row r="112" spans="2:18" x14ac:dyDescent="0.35">
      <c r="B112" s="4"/>
      <c r="E112" s="14"/>
      <c r="M112" s="1"/>
      <c r="N112" s="12" t="str">
        <f t="shared" si="1"/>
        <v/>
      </c>
      <c r="O112" s="1"/>
      <c r="P112" s="2"/>
      <c r="Q112" s="12" t="str">
        <f>IF('RFC overzicht 2025'!O112="Nee","",IF(AND(ISBLANK(K112),ISBLANK(P112)),"",IF(ISBLANK(P112),_xlfn.XLOOKUP('RFC overzicht 2025'!K112,Instellingen!J:J,Instellingen!N:N,,1),_xlfn.XLOOKUP(P112,Instellingen!J:J,Instellingen!O:O,,1))))</f>
        <v/>
      </c>
      <c r="R112" s="10"/>
    </row>
    <row r="113" spans="2:18" x14ac:dyDescent="0.35">
      <c r="B113" s="4"/>
      <c r="E113" s="14"/>
      <c r="M113" s="1"/>
      <c r="N113" s="12" t="str">
        <f t="shared" si="1"/>
        <v/>
      </c>
      <c r="O113" s="1"/>
      <c r="P113" s="2"/>
      <c r="Q113" s="12" t="str">
        <f>IF('RFC overzicht 2025'!O113="Nee","",IF(AND(ISBLANK(K113),ISBLANK(P113)),"",IF(ISBLANK(P113),_xlfn.XLOOKUP('RFC overzicht 2025'!K113,Instellingen!J:J,Instellingen!N:N,,1),_xlfn.XLOOKUP(P113,Instellingen!J:J,Instellingen!O:O,,1))))</f>
        <v/>
      </c>
      <c r="R113" s="10"/>
    </row>
    <row r="114" spans="2:18" x14ac:dyDescent="0.35">
      <c r="B114" s="4"/>
      <c r="E114" s="14"/>
      <c r="M114" s="1"/>
      <c r="N114" s="12" t="str">
        <f t="shared" si="1"/>
        <v/>
      </c>
      <c r="O114" s="1"/>
      <c r="P114" s="2"/>
      <c r="Q114" s="12" t="str">
        <f>IF('RFC overzicht 2025'!O114="Nee","",IF(AND(ISBLANK(K114),ISBLANK(P114)),"",IF(ISBLANK(P114),_xlfn.XLOOKUP('RFC overzicht 2025'!K114,Instellingen!J:J,Instellingen!N:N,,1),_xlfn.XLOOKUP(P114,Instellingen!J:J,Instellingen!O:O,,1))))</f>
        <v/>
      </c>
      <c r="R114" s="10"/>
    </row>
    <row r="115" spans="2:18" x14ac:dyDescent="0.35">
      <c r="B115" s="4"/>
      <c r="E115" s="14"/>
      <c r="M115" s="1"/>
      <c r="N115" s="12" t="str">
        <f t="shared" si="1"/>
        <v/>
      </c>
      <c r="O115" s="1"/>
      <c r="P115" s="2"/>
      <c r="Q115" s="12" t="str">
        <f>IF('RFC overzicht 2025'!O115="Nee","",IF(AND(ISBLANK(K115),ISBLANK(P115)),"",IF(ISBLANK(P115),_xlfn.XLOOKUP('RFC overzicht 2025'!K115,Instellingen!J:J,Instellingen!N:N,,1),_xlfn.XLOOKUP(P115,Instellingen!J:J,Instellingen!O:O,,1))))</f>
        <v/>
      </c>
      <c r="R115" s="10"/>
    </row>
    <row r="116" spans="2:18" x14ac:dyDescent="0.35">
      <c r="B116" s="4"/>
      <c r="E116" s="14"/>
      <c r="M116" s="1"/>
      <c r="N116" s="12" t="str">
        <f t="shared" si="1"/>
        <v/>
      </c>
      <c r="O116" s="1"/>
      <c r="P116" s="2"/>
      <c r="Q116" s="12" t="str">
        <f>IF('RFC overzicht 2025'!O116="Nee","",IF(AND(ISBLANK(K116),ISBLANK(P116)),"",IF(ISBLANK(P116),_xlfn.XLOOKUP('RFC overzicht 2025'!K116,Instellingen!J:J,Instellingen!N:N,,1),_xlfn.XLOOKUP(P116,Instellingen!J:J,Instellingen!O:O,,1))))</f>
        <v/>
      </c>
      <c r="R116" s="10"/>
    </row>
    <row r="117" spans="2:18" x14ac:dyDescent="0.35">
      <c r="B117" s="4"/>
      <c r="E117" s="14"/>
      <c r="M117" s="1"/>
      <c r="N117" s="12" t="str">
        <f t="shared" si="1"/>
        <v/>
      </c>
      <c r="O117" s="1"/>
      <c r="P117" s="2"/>
      <c r="Q117" s="12" t="str">
        <f>IF('RFC overzicht 2025'!O117="Nee","",IF(AND(ISBLANK(K117),ISBLANK(P117)),"",IF(ISBLANK(P117),_xlfn.XLOOKUP('RFC overzicht 2025'!K117,Instellingen!J:J,Instellingen!N:N,,1),_xlfn.XLOOKUP(P117,Instellingen!J:J,Instellingen!O:O,,1))))</f>
        <v/>
      </c>
      <c r="R117" s="10"/>
    </row>
    <row r="118" spans="2:18" x14ac:dyDescent="0.35">
      <c r="B118" s="4"/>
      <c r="E118" s="14"/>
      <c r="M118" s="1"/>
      <c r="N118" s="12" t="str">
        <f t="shared" si="1"/>
        <v/>
      </c>
      <c r="O118" s="1"/>
      <c r="P118" s="2"/>
      <c r="Q118" s="12" t="str">
        <f>IF('RFC overzicht 2025'!O118="Nee","",IF(AND(ISBLANK(K118),ISBLANK(P118)),"",IF(ISBLANK(P118),_xlfn.XLOOKUP('RFC overzicht 2025'!K118,Instellingen!J:J,Instellingen!N:N,,1),_xlfn.XLOOKUP(P118,Instellingen!J:J,Instellingen!O:O,,1))))</f>
        <v/>
      </c>
      <c r="R118" s="10"/>
    </row>
    <row r="119" spans="2:18" x14ac:dyDescent="0.35">
      <c r="B119" s="4"/>
      <c r="E119" s="14"/>
      <c r="M119" s="1"/>
      <c r="N119" s="12" t="str">
        <f t="shared" si="1"/>
        <v/>
      </c>
      <c r="O119" s="1"/>
      <c r="P119" s="2"/>
      <c r="Q119" s="12" t="str">
        <f>IF('RFC overzicht 2025'!O119="Nee","",IF(AND(ISBLANK(K119),ISBLANK(P119)),"",IF(ISBLANK(P119),_xlfn.XLOOKUP('RFC overzicht 2025'!K119,Instellingen!J:J,Instellingen!N:N,,1),_xlfn.XLOOKUP(P119,Instellingen!J:J,Instellingen!O:O,,1))))</f>
        <v/>
      </c>
      <c r="R119" s="10"/>
    </row>
    <row r="120" spans="2:18" x14ac:dyDescent="0.35">
      <c r="B120" s="4"/>
      <c r="E120" s="14"/>
      <c r="M120" s="1"/>
      <c r="N120" s="12" t="str">
        <f t="shared" si="1"/>
        <v/>
      </c>
      <c r="O120" s="1"/>
      <c r="P120" s="2"/>
      <c r="Q120" s="12" t="str">
        <f>IF('RFC overzicht 2025'!O120="Nee","",IF(AND(ISBLANK(K120),ISBLANK(P120)),"",IF(ISBLANK(P120),_xlfn.XLOOKUP('RFC overzicht 2025'!K120,Instellingen!J:J,Instellingen!N:N,,1),_xlfn.XLOOKUP(P120,Instellingen!J:J,Instellingen!O:O,,1))))</f>
        <v/>
      </c>
      <c r="R120" s="10"/>
    </row>
    <row r="121" spans="2:18" x14ac:dyDescent="0.35">
      <c r="B121" s="4"/>
      <c r="E121" s="14"/>
      <c r="M121" s="1"/>
      <c r="N121" s="12" t="str">
        <f t="shared" si="1"/>
        <v/>
      </c>
      <c r="O121" s="1"/>
      <c r="P121" s="2"/>
      <c r="Q121" s="12" t="str">
        <f>IF('RFC overzicht 2025'!O121="Nee","",IF(AND(ISBLANK(K121),ISBLANK(P121)),"",IF(ISBLANK(P121),_xlfn.XLOOKUP('RFC overzicht 2025'!K121,Instellingen!J:J,Instellingen!N:N,,1),_xlfn.XLOOKUP(P121,Instellingen!J:J,Instellingen!O:O,,1))))</f>
        <v/>
      </c>
      <c r="R121" s="10"/>
    </row>
    <row r="122" spans="2:18" x14ac:dyDescent="0.35">
      <c r="B122" s="4"/>
      <c r="E122" s="14"/>
      <c r="M122" s="1"/>
      <c r="N122" s="12" t="str">
        <f t="shared" si="1"/>
        <v/>
      </c>
      <c r="O122" s="1"/>
      <c r="P122" s="2"/>
      <c r="Q122" s="12" t="str">
        <f>IF('RFC overzicht 2025'!O122="Nee","",IF(AND(ISBLANK(K122),ISBLANK(P122)),"",IF(ISBLANK(P122),_xlfn.XLOOKUP('RFC overzicht 2025'!K122,Instellingen!J:J,Instellingen!N:N,,1),_xlfn.XLOOKUP(P122,Instellingen!J:J,Instellingen!O:O,,1))))</f>
        <v/>
      </c>
      <c r="R122" s="10"/>
    </row>
    <row r="123" spans="2:18" x14ac:dyDescent="0.35">
      <c r="B123" s="4"/>
      <c r="E123" s="14"/>
      <c r="M123" s="1"/>
      <c r="N123" s="12" t="str">
        <f t="shared" si="1"/>
        <v/>
      </c>
      <c r="O123" s="1"/>
      <c r="P123" s="2"/>
      <c r="Q123" s="12" t="str">
        <f>IF('RFC overzicht 2025'!O123="Nee","",IF(AND(ISBLANK(K123),ISBLANK(P123)),"",IF(ISBLANK(P123),_xlfn.XLOOKUP('RFC overzicht 2025'!K123,Instellingen!J:J,Instellingen!N:N,,1),_xlfn.XLOOKUP(P123,Instellingen!J:J,Instellingen!O:O,,1))))</f>
        <v/>
      </c>
      <c r="R123" s="10"/>
    </row>
    <row r="124" spans="2:18" x14ac:dyDescent="0.35">
      <c r="B124" s="4"/>
      <c r="E124" s="14"/>
      <c r="M124" s="1"/>
      <c r="N124" s="12" t="str">
        <f t="shared" si="1"/>
        <v/>
      </c>
      <c r="O124" s="1"/>
      <c r="P124" s="2"/>
      <c r="Q124" s="12" t="str">
        <f>IF('RFC overzicht 2025'!O124="Nee","",IF(AND(ISBLANK(K124),ISBLANK(P124)),"",IF(ISBLANK(P124),_xlfn.XLOOKUP('RFC overzicht 2025'!K124,Instellingen!J:J,Instellingen!N:N,,1),_xlfn.XLOOKUP(P124,Instellingen!J:J,Instellingen!O:O,,1))))</f>
        <v/>
      </c>
      <c r="R124" s="10"/>
    </row>
    <row r="125" spans="2:18" x14ac:dyDescent="0.35">
      <c r="B125" s="4"/>
      <c r="E125" s="14"/>
      <c r="M125" s="1"/>
      <c r="N125" s="12" t="str">
        <f t="shared" si="1"/>
        <v/>
      </c>
      <c r="O125" s="1"/>
      <c r="P125" s="2"/>
      <c r="Q125" s="12" t="str">
        <f>IF('RFC overzicht 2025'!O125="Nee","",IF(AND(ISBLANK(K125),ISBLANK(P125)),"",IF(ISBLANK(P125),_xlfn.XLOOKUP('RFC overzicht 2025'!K125,Instellingen!J:J,Instellingen!N:N,,1),_xlfn.XLOOKUP(P125,Instellingen!J:J,Instellingen!O:O,,1))))</f>
        <v/>
      </c>
      <c r="R125" s="10"/>
    </row>
    <row r="126" spans="2:18" x14ac:dyDescent="0.35">
      <c r="B126" s="4"/>
      <c r="E126" s="14"/>
      <c r="M126" s="1"/>
      <c r="N126" s="12" t="str">
        <f t="shared" si="1"/>
        <v/>
      </c>
      <c r="O126" s="1"/>
      <c r="P126" s="2"/>
      <c r="Q126" s="12" t="str">
        <f>IF('RFC overzicht 2025'!O126="Nee","",IF(AND(ISBLANK(K126),ISBLANK(P126)),"",IF(ISBLANK(P126),_xlfn.XLOOKUP('RFC overzicht 2025'!K126,Instellingen!J:J,Instellingen!N:N,,1),_xlfn.XLOOKUP(P126,Instellingen!J:J,Instellingen!O:O,,1))))</f>
        <v/>
      </c>
      <c r="R126" s="10"/>
    </row>
    <row r="127" spans="2:18" x14ac:dyDescent="0.35">
      <c r="B127" s="4"/>
      <c r="E127" s="14"/>
      <c r="M127" s="1"/>
      <c r="N127" s="12" t="str">
        <f t="shared" si="1"/>
        <v/>
      </c>
      <c r="O127" s="1"/>
      <c r="P127" s="2"/>
      <c r="Q127" s="12" t="str">
        <f>IF('RFC overzicht 2025'!O127="Nee","",IF(AND(ISBLANK(K127),ISBLANK(P127)),"",IF(ISBLANK(P127),_xlfn.XLOOKUP('RFC overzicht 2025'!K127,Instellingen!J:J,Instellingen!N:N,,1),_xlfn.XLOOKUP(P127,Instellingen!J:J,Instellingen!O:O,,1))))</f>
        <v/>
      </c>
      <c r="R127" s="10"/>
    </row>
    <row r="128" spans="2:18" x14ac:dyDescent="0.35">
      <c r="B128" s="4"/>
      <c r="E128" s="14"/>
      <c r="M128" s="1"/>
      <c r="N128" s="12" t="str">
        <f t="shared" si="1"/>
        <v/>
      </c>
      <c r="O128" s="1"/>
      <c r="P128" s="2"/>
      <c r="Q128" s="12" t="str">
        <f>IF('RFC overzicht 2025'!O128="Nee","",IF(AND(ISBLANK(K128),ISBLANK(P128)),"",IF(ISBLANK(P128),_xlfn.XLOOKUP('RFC overzicht 2025'!K128,Instellingen!J:J,Instellingen!N:N,,1),_xlfn.XLOOKUP(P128,Instellingen!J:J,Instellingen!O:O,,1))))</f>
        <v/>
      </c>
      <c r="R128" s="10"/>
    </row>
    <row r="129" spans="2:18" x14ac:dyDescent="0.35">
      <c r="B129" s="4"/>
      <c r="E129" s="14"/>
      <c r="M129" s="1"/>
      <c r="N129" s="12" t="str">
        <f t="shared" si="1"/>
        <v/>
      </c>
      <c r="O129" s="1"/>
      <c r="P129" s="2"/>
      <c r="Q129" s="12" t="str">
        <f>IF('RFC overzicht 2025'!O129="Nee","",IF(AND(ISBLANK(K129),ISBLANK(P129)),"",IF(ISBLANK(P129),_xlfn.XLOOKUP('RFC overzicht 2025'!K129,Instellingen!J:J,Instellingen!N:N,,1),_xlfn.XLOOKUP(P129,Instellingen!J:J,Instellingen!O:O,,1))))</f>
        <v/>
      </c>
      <c r="R129" s="10"/>
    </row>
    <row r="130" spans="2:18" x14ac:dyDescent="0.35">
      <c r="B130" s="4"/>
      <c r="E130" s="14"/>
      <c r="M130" s="1"/>
      <c r="N130" s="12" t="str">
        <f t="shared" ref="N130:N193" si="2">IF(M130="Ja",L130+7,IF(M130="Nee",L130+14,""))</f>
        <v/>
      </c>
      <c r="O130" s="1"/>
      <c r="P130" s="2"/>
      <c r="Q130" s="12" t="str">
        <f>IF('RFC overzicht 2025'!O130="Nee","",IF(AND(ISBLANK(K130),ISBLANK(P130)),"",IF(ISBLANK(P130),_xlfn.XLOOKUP('RFC overzicht 2025'!K130,Instellingen!J:J,Instellingen!N:N,,1),_xlfn.XLOOKUP(P130,Instellingen!J:J,Instellingen!O:O,,1))))</f>
        <v/>
      </c>
      <c r="R130" s="10"/>
    </row>
    <row r="131" spans="2:18" x14ac:dyDescent="0.35">
      <c r="B131" s="4"/>
      <c r="E131" s="14"/>
      <c r="M131" s="1"/>
      <c r="N131" s="12" t="str">
        <f t="shared" si="2"/>
        <v/>
      </c>
      <c r="O131" s="1"/>
      <c r="P131" s="2"/>
      <c r="Q131" s="12" t="str">
        <f>IF('RFC overzicht 2025'!O131="Nee","",IF(AND(ISBLANK(K131),ISBLANK(P131)),"",IF(ISBLANK(P131),_xlfn.XLOOKUP('RFC overzicht 2025'!K131,Instellingen!J:J,Instellingen!N:N,,1),_xlfn.XLOOKUP(P131,Instellingen!J:J,Instellingen!O:O,,1))))</f>
        <v/>
      </c>
      <c r="R131" s="10"/>
    </row>
    <row r="132" spans="2:18" x14ac:dyDescent="0.35">
      <c r="B132" s="4"/>
      <c r="E132" s="14"/>
      <c r="M132" s="1"/>
      <c r="N132" s="12" t="str">
        <f t="shared" si="2"/>
        <v/>
      </c>
      <c r="O132" s="1"/>
      <c r="P132" s="2"/>
      <c r="Q132" s="12" t="str">
        <f>IF('RFC overzicht 2025'!O132="Nee","",IF(AND(ISBLANK(K132),ISBLANK(P132)),"",IF(ISBLANK(P132),_xlfn.XLOOKUP('RFC overzicht 2025'!K132,Instellingen!J:J,Instellingen!N:N,,1),_xlfn.XLOOKUP(P132,Instellingen!J:J,Instellingen!O:O,,1))))</f>
        <v/>
      </c>
      <c r="R132" s="10"/>
    </row>
    <row r="133" spans="2:18" x14ac:dyDescent="0.35">
      <c r="B133" s="4"/>
      <c r="E133" s="14"/>
      <c r="M133" s="1"/>
      <c r="N133" s="12" t="str">
        <f t="shared" si="2"/>
        <v/>
      </c>
      <c r="O133" s="1"/>
      <c r="P133" s="2"/>
      <c r="Q133" s="12" t="str">
        <f>IF('RFC overzicht 2025'!O133="Nee","",IF(AND(ISBLANK(K133),ISBLANK(P133)),"",IF(ISBLANK(P133),_xlfn.XLOOKUP('RFC overzicht 2025'!K133,Instellingen!J:J,Instellingen!N:N,,1),_xlfn.XLOOKUP(P133,Instellingen!J:J,Instellingen!O:O,,1))))</f>
        <v/>
      </c>
      <c r="R133" s="10"/>
    </row>
    <row r="134" spans="2:18" x14ac:dyDescent="0.35">
      <c r="B134" s="4"/>
      <c r="E134" s="14"/>
      <c r="M134" s="1"/>
      <c r="N134" s="12" t="str">
        <f t="shared" si="2"/>
        <v/>
      </c>
      <c r="O134" s="1"/>
      <c r="P134" s="2"/>
      <c r="Q134" s="12" t="str">
        <f>IF('RFC overzicht 2025'!O134="Nee","",IF(AND(ISBLANK(K134),ISBLANK(P134)),"",IF(ISBLANK(P134),_xlfn.XLOOKUP('RFC overzicht 2025'!K134,Instellingen!J:J,Instellingen!N:N,,1),_xlfn.XLOOKUP(P134,Instellingen!J:J,Instellingen!O:O,,1))))</f>
        <v/>
      </c>
      <c r="R134" s="10"/>
    </row>
    <row r="135" spans="2:18" x14ac:dyDescent="0.35">
      <c r="B135" s="4"/>
      <c r="E135" s="14"/>
      <c r="M135" s="1"/>
      <c r="N135" s="12" t="str">
        <f t="shared" si="2"/>
        <v/>
      </c>
      <c r="O135" s="1"/>
      <c r="P135" s="2"/>
      <c r="Q135" s="12" t="str">
        <f>IF('RFC overzicht 2025'!O135="Nee","",IF(AND(ISBLANK(K135),ISBLANK(P135)),"",IF(ISBLANK(P135),_xlfn.XLOOKUP('RFC overzicht 2025'!K135,Instellingen!J:J,Instellingen!N:N,,1),_xlfn.XLOOKUP(P135,Instellingen!J:J,Instellingen!O:O,,1))))</f>
        <v/>
      </c>
      <c r="R135" s="10"/>
    </row>
    <row r="136" spans="2:18" x14ac:dyDescent="0.35">
      <c r="B136" s="4"/>
      <c r="E136" s="14"/>
      <c r="M136" s="1"/>
      <c r="N136" s="12" t="str">
        <f t="shared" si="2"/>
        <v/>
      </c>
      <c r="O136" s="1"/>
      <c r="P136" s="2"/>
      <c r="Q136" s="12" t="str">
        <f>IF('RFC overzicht 2025'!O136="Nee","",IF(AND(ISBLANK(K136),ISBLANK(P136)),"",IF(ISBLANK(P136),_xlfn.XLOOKUP('RFC overzicht 2025'!K136,Instellingen!J:J,Instellingen!N:N,,1),_xlfn.XLOOKUP(P136,Instellingen!J:J,Instellingen!O:O,,1))))</f>
        <v/>
      </c>
      <c r="R136" s="10"/>
    </row>
    <row r="137" spans="2:18" x14ac:dyDescent="0.35">
      <c r="B137" s="4"/>
      <c r="E137" s="14"/>
      <c r="M137" s="1"/>
      <c r="N137" s="12" t="str">
        <f t="shared" si="2"/>
        <v/>
      </c>
      <c r="O137" s="1"/>
      <c r="P137" s="2"/>
      <c r="Q137" s="12" t="str">
        <f>IF('RFC overzicht 2025'!O137="Nee","",IF(AND(ISBLANK(K137),ISBLANK(P137)),"",IF(ISBLANK(P137),_xlfn.XLOOKUP('RFC overzicht 2025'!K137,Instellingen!J:J,Instellingen!N:N,,1),_xlfn.XLOOKUP(P137,Instellingen!J:J,Instellingen!O:O,,1))))</f>
        <v/>
      </c>
      <c r="R137" s="10"/>
    </row>
    <row r="138" spans="2:18" x14ac:dyDescent="0.35">
      <c r="B138" s="4"/>
      <c r="E138" s="14"/>
      <c r="M138" s="1"/>
      <c r="N138" s="12" t="str">
        <f t="shared" si="2"/>
        <v/>
      </c>
      <c r="O138" s="1"/>
      <c r="P138" s="2"/>
      <c r="Q138" s="12" t="str">
        <f>IF('RFC overzicht 2025'!O138="Nee","",IF(AND(ISBLANK(K138),ISBLANK(P138)),"",IF(ISBLANK(P138),_xlfn.XLOOKUP('RFC overzicht 2025'!K138,Instellingen!J:J,Instellingen!N:N,,1),_xlfn.XLOOKUP(P138,Instellingen!J:J,Instellingen!O:O,,1))))</f>
        <v/>
      </c>
      <c r="R138" s="10"/>
    </row>
    <row r="139" spans="2:18" x14ac:dyDescent="0.35">
      <c r="B139" s="4"/>
      <c r="E139" s="14"/>
      <c r="M139" s="1"/>
      <c r="N139" s="12" t="str">
        <f t="shared" si="2"/>
        <v/>
      </c>
      <c r="O139" s="1"/>
      <c r="P139" s="2"/>
      <c r="Q139" s="12" t="str">
        <f>IF('RFC overzicht 2025'!O139="Nee","",IF(AND(ISBLANK(K139),ISBLANK(P139)),"",IF(ISBLANK(P139),_xlfn.XLOOKUP('RFC overzicht 2025'!K139,Instellingen!J:J,Instellingen!N:N,,1),_xlfn.XLOOKUP(P139,Instellingen!J:J,Instellingen!O:O,,1))))</f>
        <v/>
      </c>
      <c r="R139" s="10"/>
    </row>
    <row r="140" spans="2:18" x14ac:dyDescent="0.35">
      <c r="B140" s="4"/>
      <c r="E140" s="14"/>
      <c r="M140" s="1"/>
      <c r="N140" s="12" t="str">
        <f t="shared" si="2"/>
        <v/>
      </c>
      <c r="O140" s="1"/>
      <c r="P140" s="2"/>
      <c r="Q140" s="12" t="str">
        <f>IF('RFC overzicht 2025'!O140="Nee","",IF(AND(ISBLANK(K140),ISBLANK(P140)),"",IF(ISBLANK(P140),_xlfn.XLOOKUP('RFC overzicht 2025'!K140,Instellingen!J:J,Instellingen!N:N,,1),_xlfn.XLOOKUP(P140,Instellingen!J:J,Instellingen!O:O,,1))))</f>
        <v/>
      </c>
      <c r="R140" s="10"/>
    </row>
    <row r="141" spans="2:18" x14ac:dyDescent="0.35">
      <c r="B141" s="4"/>
      <c r="E141" s="14"/>
      <c r="M141" s="1"/>
      <c r="N141" s="12" t="str">
        <f t="shared" si="2"/>
        <v/>
      </c>
      <c r="O141" s="1"/>
      <c r="P141" s="2"/>
      <c r="Q141" s="12" t="str">
        <f>IF('RFC overzicht 2025'!O141="Nee","",IF(AND(ISBLANK(K141),ISBLANK(P141)),"",IF(ISBLANK(P141),_xlfn.XLOOKUP('RFC overzicht 2025'!K141,Instellingen!J:J,Instellingen!N:N,,1),_xlfn.XLOOKUP(P141,Instellingen!J:J,Instellingen!O:O,,1))))</f>
        <v/>
      </c>
      <c r="R141" s="10"/>
    </row>
    <row r="142" spans="2:18" x14ac:dyDescent="0.35">
      <c r="B142" s="4"/>
      <c r="E142" s="14"/>
      <c r="M142" s="1"/>
      <c r="N142" s="12" t="str">
        <f t="shared" si="2"/>
        <v/>
      </c>
      <c r="O142" s="1"/>
      <c r="P142" s="2"/>
      <c r="Q142" s="12" t="str">
        <f>IF('RFC overzicht 2025'!O142="Nee","",IF(AND(ISBLANK(K142),ISBLANK(P142)),"",IF(ISBLANK(P142),_xlfn.XLOOKUP('RFC overzicht 2025'!K142,Instellingen!J:J,Instellingen!N:N,,1),_xlfn.XLOOKUP(P142,Instellingen!J:J,Instellingen!O:O,,1))))</f>
        <v/>
      </c>
      <c r="R142" s="10"/>
    </row>
    <row r="143" spans="2:18" x14ac:dyDescent="0.35">
      <c r="B143" s="4"/>
      <c r="E143" s="14"/>
      <c r="M143" s="1"/>
      <c r="N143" s="12" t="str">
        <f t="shared" si="2"/>
        <v/>
      </c>
      <c r="O143" s="1"/>
      <c r="P143" s="2"/>
      <c r="Q143" s="12" t="str">
        <f>IF('RFC overzicht 2025'!O143="Nee","",IF(AND(ISBLANK(K143),ISBLANK(P143)),"",IF(ISBLANK(P143),_xlfn.XLOOKUP('RFC overzicht 2025'!K143,Instellingen!J:J,Instellingen!N:N,,1),_xlfn.XLOOKUP(P143,Instellingen!J:J,Instellingen!O:O,,1))))</f>
        <v/>
      </c>
      <c r="R143" s="10"/>
    </row>
    <row r="144" spans="2:18" x14ac:dyDescent="0.35">
      <c r="B144" s="4"/>
      <c r="E144" s="14"/>
      <c r="M144" s="1"/>
      <c r="N144" s="12" t="str">
        <f t="shared" si="2"/>
        <v/>
      </c>
      <c r="O144" s="1"/>
      <c r="P144" s="2"/>
      <c r="Q144" s="12" t="str">
        <f>IF('RFC overzicht 2025'!O144="Nee","",IF(AND(ISBLANK(K144),ISBLANK(P144)),"",IF(ISBLANK(P144),_xlfn.XLOOKUP('RFC overzicht 2025'!K144,Instellingen!J:J,Instellingen!N:N,,1),_xlfn.XLOOKUP(P144,Instellingen!J:J,Instellingen!O:O,,1))))</f>
        <v/>
      </c>
      <c r="R144" s="10"/>
    </row>
    <row r="145" spans="2:18" x14ac:dyDescent="0.35">
      <c r="B145" s="4"/>
      <c r="E145" s="14"/>
      <c r="M145" s="1"/>
      <c r="N145" s="12" t="str">
        <f t="shared" si="2"/>
        <v/>
      </c>
      <c r="O145" s="1"/>
      <c r="P145" s="2"/>
      <c r="Q145" s="12" t="str">
        <f>IF('RFC overzicht 2025'!O145="Nee","",IF(AND(ISBLANK(K145),ISBLANK(P145)),"",IF(ISBLANK(P145),_xlfn.XLOOKUP('RFC overzicht 2025'!K145,Instellingen!J:J,Instellingen!N:N,,1),_xlfn.XLOOKUP(P145,Instellingen!J:J,Instellingen!O:O,,1))))</f>
        <v/>
      </c>
      <c r="R145" s="10"/>
    </row>
    <row r="146" spans="2:18" x14ac:dyDescent="0.35">
      <c r="B146" s="4"/>
      <c r="E146" s="14"/>
      <c r="M146" s="1"/>
      <c r="N146" s="12" t="str">
        <f t="shared" si="2"/>
        <v/>
      </c>
      <c r="O146" s="1"/>
      <c r="P146" s="2"/>
      <c r="Q146" s="12" t="str">
        <f>IF('RFC overzicht 2025'!O146="Nee","",IF(AND(ISBLANK(K146),ISBLANK(P146)),"",IF(ISBLANK(P146),_xlfn.XLOOKUP('RFC overzicht 2025'!K146,Instellingen!J:J,Instellingen!N:N,,1),_xlfn.XLOOKUP(P146,Instellingen!J:J,Instellingen!O:O,,1))))</f>
        <v/>
      </c>
      <c r="R146" s="10"/>
    </row>
    <row r="147" spans="2:18" x14ac:dyDescent="0.35">
      <c r="B147" s="4"/>
      <c r="E147" s="14"/>
      <c r="M147" s="1"/>
      <c r="N147" s="12" t="str">
        <f t="shared" si="2"/>
        <v/>
      </c>
      <c r="O147" s="1"/>
      <c r="P147" s="2"/>
      <c r="Q147" s="12" t="str">
        <f>IF('RFC overzicht 2025'!O147="Nee","",IF(AND(ISBLANK(K147),ISBLANK(P147)),"",IF(ISBLANK(P147),_xlfn.XLOOKUP('RFC overzicht 2025'!K147,Instellingen!J:J,Instellingen!N:N,,1),_xlfn.XLOOKUP(P147,Instellingen!J:J,Instellingen!O:O,,1))))</f>
        <v/>
      </c>
      <c r="R147" s="10"/>
    </row>
    <row r="148" spans="2:18" x14ac:dyDescent="0.35">
      <c r="B148" s="4"/>
      <c r="E148" s="14"/>
      <c r="M148" s="1"/>
      <c r="N148" s="12" t="str">
        <f t="shared" si="2"/>
        <v/>
      </c>
      <c r="O148" s="1"/>
      <c r="P148" s="2"/>
      <c r="Q148" s="12" t="str">
        <f>IF('RFC overzicht 2025'!O148="Nee","",IF(AND(ISBLANK(K148),ISBLANK(P148)),"",IF(ISBLANK(P148),_xlfn.XLOOKUP('RFC overzicht 2025'!K148,Instellingen!J:J,Instellingen!N:N,,1),_xlfn.XLOOKUP(P148,Instellingen!J:J,Instellingen!O:O,,1))))</f>
        <v/>
      </c>
      <c r="R148" s="10"/>
    </row>
    <row r="149" spans="2:18" x14ac:dyDescent="0.35">
      <c r="B149" s="4"/>
      <c r="E149" s="14"/>
      <c r="M149" s="1"/>
      <c r="N149" s="12" t="str">
        <f t="shared" si="2"/>
        <v/>
      </c>
      <c r="O149" s="1"/>
      <c r="P149" s="2"/>
      <c r="Q149" s="12" t="str">
        <f>IF('RFC overzicht 2025'!O149="Nee","",IF(AND(ISBLANK(K149),ISBLANK(P149)),"",IF(ISBLANK(P149),_xlfn.XLOOKUP('RFC overzicht 2025'!K149,Instellingen!J:J,Instellingen!N:N,,1),_xlfn.XLOOKUP(P149,Instellingen!J:J,Instellingen!O:O,,1))))</f>
        <v/>
      </c>
      <c r="R149" s="10"/>
    </row>
    <row r="150" spans="2:18" x14ac:dyDescent="0.35">
      <c r="B150" s="4"/>
      <c r="E150" s="14"/>
      <c r="M150" s="1"/>
      <c r="N150" s="12" t="str">
        <f t="shared" si="2"/>
        <v/>
      </c>
      <c r="O150" s="1"/>
      <c r="P150" s="2"/>
      <c r="Q150" s="12" t="str">
        <f>IF('RFC overzicht 2025'!O150="Nee","",IF(AND(ISBLANK(K150),ISBLANK(P150)),"",IF(ISBLANK(P150),_xlfn.XLOOKUP('RFC overzicht 2025'!K150,Instellingen!J:J,Instellingen!N:N,,1),_xlfn.XLOOKUP(P150,Instellingen!J:J,Instellingen!O:O,,1))))</f>
        <v/>
      </c>
      <c r="R150" s="10"/>
    </row>
    <row r="151" spans="2:18" x14ac:dyDescent="0.35">
      <c r="B151" s="4"/>
      <c r="E151" s="14"/>
      <c r="M151" s="1"/>
      <c r="N151" s="12" t="str">
        <f t="shared" si="2"/>
        <v/>
      </c>
      <c r="O151" s="1"/>
      <c r="P151" s="2"/>
      <c r="Q151" s="12" t="str">
        <f>IF('RFC overzicht 2025'!O151="Nee","",IF(AND(ISBLANK(K151),ISBLANK(P151)),"",IF(ISBLANK(P151),_xlfn.XLOOKUP('RFC overzicht 2025'!K151,Instellingen!J:J,Instellingen!N:N,,1),_xlfn.XLOOKUP(P151,Instellingen!J:J,Instellingen!O:O,,1))))</f>
        <v/>
      </c>
      <c r="R151" s="10"/>
    </row>
    <row r="152" spans="2:18" x14ac:dyDescent="0.35">
      <c r="B152" s="4"/>
      <c r="E152" s="14"/>
      <c r="M152" s="1"/>
      <c r="N152" s="12" t="str">
        <f t="shared" si="2"/>
        <v/>
      </c>
      <c r="O152" s="1"/>
      <c r="P152" s="2"/>
      <c r="Q152" s="12" t="str">
        <f>IF('RFC overzicht 2025'!O152="Nee","",IF(AND(ISBLANK(K152),ISBLANK(P152)),"",IF(ISBLANK(P152),_xlfn.XLOOKUP('RFC overzicht 2025'!K152,Instellingen!J:J,Instellingen!N:N,,1),_xlfn.XLOOKUP(P152,Instellingen!J:J,Instellingen!O:O,,1))))</f>
        <v/>
      </c>
      <c r="R152" s="10"/>
    </row>
    <row r="153" spans="2:18" x14ac:dyDescent="0.35">
      <c r="B153" s="4"/>
      <c r="E153" s="14"/>
      <c r="M153" s="1"/>
      <c r="N153" s="12" t="str">
        <f t="shared" si="2"/>
        <v/>
      </c>
      <c r="O153" s="1"/>
      <c r="P153" s="2"/>
      <c r="Q153" s="12" t="str">
        <f>IF('RFC overzicht 2025'!O153="Nee","",IF(AND(ISBLANK(K153),ISBLANK(P153)),"",IF(ISBLANK(P153),_xlfn.XLOOKUP('RFC overzicht 2025'!K153,Instellingen!J:J,Instellingen!N:N,,1),_xlfn.XLOOKUP(P153,Instellingen!J:J,Instellingen!O:O,,1))))</f>
        <v/>
      </c>
      <c r="R153" s="10"/>
    </row>
    <row r="154" spans="2:18" x14ac:dyDescent="0.35">
      <c r="B154" s="4"/>
      <c r="E154" s="14"/>
      <c r="M154" s="1"/>
      <c r="N154" s="12" t="str">
        <f t="shared" si="2"/>
        <v/>
      </c>
      <c r="O154" s="1"/>
      <c r="P154" s="2"/>
      <c r="Q154" s="12" t="str">
        <f>IF('RFC overzicht 2025'!O154="Nee","",IF(AND(ISBLANK(K154),ISBLANK(P154)),"",IF(ISBLANK(P154),_xlfn.XLOOKUP('RFC overzicht 2025'!K154,Instellingen!J:J,Instellingen!N:N,,1),_xlfn.XLOOKUP(P154,Instellingen!J:J,Instellingen!O:O,,1))))</f>
        <v/>
      </c>
      <c r="R154" s="10"/>
    </row>
    <row r="155" spans="2:18" x14ac:dyDescent="0.35">
      <c r="B155" s="4"/>
      <c r="E155" s="14"/>
      <c r="M155" s="1"/>
      <c r="N155" s="12" t="str">
        <f t="shared" si="2"/>
        <v/>
      </c>
      <c r="O155" s="1"/>
      <c r="P155" s="2"/>
      <c r="Q155" s="12" t="str">
        <f>IF('RFC overzicht 2025'!O155="Nee","",IF(AND(ISBLANK(K155),ISBLANK(P155)),"",IF(ISBLANK(P155),_xlfn.XLOOKUP('RFC overzicht 2025'!K155,Instellingen!J:J,Instellingen!N:N,,1),_xlfn.XLOOKUP(P155,Instellingen!J:J,Instellingen!O:O,,1))))</f>
        <v/>
      </c>
      <c r="R155" s="10"/>
    </row>
    <row r="156" spans="2:18" x14ac:dyDescent="0.35">
      <c r="B156" s="4"/>
      <c r="E156" s="14"/>
      <c r="M156" s="1"/>
      <c r="N156" s="12" t="str">
        <f t="shared" si="2"/>
        <v/>
      </c>
      <c r="O156" s="1"/>
      <c r="P156" s="2"/>
      <c r="Q156" s="12" t="str">
        <f>IF('RFC overzicht 2025'!O156="Nee","",IF(AND(ISBLANK(K156),ISBLANK(P156)),"",IF(ISBLANK(P156),_xlfn.XLOOKUP('RFC overzicht 2025'!K156,Instellingen!J:J,Instellingen!N:N,,1),_xlfn.XLOOKUP(P156,Instellingen!J:J,Instellingen!O:O,,1))))</f>
        <v/>
      </c>
      <c r="R156" s="10"/>
    </row>
    <row r="157" spans="2:18" x14ac:dyDescent="0.35">
      <c r="B157" s="4"/>
      <c r="E157" s="14"/>
      <c r="M157" s="1"/>
      <c r="N157" s="12" t="str">
        <f t="shared" si="2"/>
        <v/>
      </c>
      <c r="O157" s="1"/>
      <c r="P157" s="2"/>
      <c r="Q157" s="12" t="str">
        <f>IF('RFC overzicht 2025'!O157="Nee","",IF(AND(ISBLANK(K157),ISBLANK(P157)),"",IF(ISBLANK(P157),_xlfn.XLOOKUP('RFC overzicht 2025'!K157,Instellingen!J:J,Instellingen!N:N,,1),_xlfn.XLOOKUP(P157,Instellingen!J:J,Instellingen!O:O,,1))))</f>
        <v/>
      </c>
      <c r="R157" s="10"/>
    </row>
    <row r="158" spans="2:18" x14ac:dyDescent="0.35">
      <c r="B158" s="4"/>
      <c r="E158" s="14"/>
      <c r="M158" s="1"/>
      <c r="N158" s="12" t="str">
        <f t="shared" si="2"/>
        <v/>
      </c>
      <c r="O158" s="1"/>
      <c r="P158" s="2"/>
      <c r="Q158" s="12" t="str">
        <f>IF('RFC overzicht 2025'!O158="Nee","",IF(AND(ISBLANK(K158),ISBLANK(P158)),"",IF(ISBLANK(P158),_xlfn.XLOOKUP('RFC overzicht 2025'!K158,Instellingen!J:J,Instellingen!N:N,,1),_xlfn.XLOOKUP(P158,Instellingen!J:J,Instellingen!O:O,,1))))</f>
        <v/>
      </c>
      <c r="R158" s="10"/>
    </row>
    <row r="159" spans="2:18" x14ac:dyDescent="0.35">
      <c r="B159" s="4"/>
      <c r="E159" s="14"/>
      <c r="M159" s="1"/>
      <c r="N159" s="12" t="str">
        <f t="shared" si="2"/>
        <v/>
      </c>
      <c r="O159" s="1"/>
      <c r="P159" s="2"/>
      <c r="Q159" s="12" t="str">
        <f>IF('RFC overzicht 2025'!O159="Nee","",IF(AND(ISBLANK(K159),ISBLANK(P159)),"",IF(ISBLANK(P159),_xlfn.XLOOKUP('RFC overzicht 2025'!K159,Instellingen!J:J,Instellingen!N:N,,1),_xlfn.XLOOKUP(P159,Instellingen!J:J,Instellingen!O:O,,1))))</f>
        <v/>
      </c>
      <c r="R159" s="10"/>
    </row>
    <row r="160" spans="2:18" x14ac:dyDescent="0.35">
      <c r="B160" s="4"/>
      <c r="E160" s="14"/>
      <c r="M160" s="1"/>
      <c r="N160" s="12" t="str">
        <f t="shared" si="2"/>
        <v/>
      </c>
      <c r="O160" s="1"/>
      <c r="P160" s="2"/>
      <c r="Q160" s="12" t="str">
        <f>IF(O160="Nee","",IF(AND(ISBLANK(K160),ISBLANK(P160)),"",IF(ISBLANK(P160),_xlfn.XLOOKUP('RFC overzicht 2025'!K160,Instellingen!I:I,Instellingen!N:N,,1),_xlfn.XLOOKUP(P160,Instellingen!I:I,Instellingen!O:O,,1))))</f>
        <v/>
      </c>
      <c r="R160" s="10"/>
    </row>
    <row r="161" spans="2:18" x14ac:dyDescent="0.35">
      <c r="B161" s="4"/>
      <c r="E161" s="14"/>
      <c r="M161" s="1"/>
      <c r="N161" s="12" t="str">
        <f t="shared" si="2"/>
        <v/>
      </c>
      <c r="O161" s="1"/>
      <c r="P161" s="2"/>
      <c r="Q161" s="12" t="str">
        <f>IF(O161="Nee","",IF(AND(ISBLANK(K161),ISBLANK(P161)),"",IF(ISBLANK(P161),_xlfn.XLOOKUP('RFC overzicht 2025'!K161,Instellingen!I:I,Instellingen!N:N,,1),_xlfn.XLOOKUP(P161,Instellingen!I:I,Instellingen!O:O,,1))))</f>
        <v/>
      </c>
      <c r="R161" s="10"/>
    </row>
    <row r="162" spans="2:18" x14ac:dyDescent="0.35">
      <c r="B162" s="4"/>
      <c r="E162" s="14"/>
      <c r="M162" s="1"/>
      <c r="N162" s="12" t="str">
        <f t="shared" si="2"/>
        <v/>
      </c>
      <c r="O162" s="1"/>
      <c r="P162" s="2"/>
      <c r="Q162" s="12" t="str">
        <f>IF(O162="Nee","",IF(AND(ISBLANK(K162),ISBLANK(P162)),"",IF(ISBLANK(P162),_xlfn.XLOOKUP('RFC overzicht 2025'!K162,Instellingen!I:I,Instellingen!N:N,,1),_xlfn.XLOOKUP(P162,Instellingen!I:I,Instellingen!O:O,,1))))</f>
        <v/>
      </c>
      <c r="R162" s="10"/>
    </row>
    <row r="163" spans="2:18" x14ac:dyDescent="0.35">
      <c r="B163" s="4"/>
      <c r="E163" s="14"/>
      <c r="M163" s="1"/>
      <c r="N163" s="12" t="str">
        <f t="shared" si="2"/>
        <v/>
      </c>
      <c r="O163" s="1"/>
      <c r="P163" s="2"/>
      <c r="Q163" s="12" t="str">
        <f>IF(O163="Nee","",IF(AND(ISBLANK(K163),ISBLANK(P163)),"",IF(ISBLANK(P163),_xlfn.XLOOKUP('RFC overzicht 2025'!K163,Instellingen!I:I,Instellingen!N:N,,1),_xlfn.XLOOKUP(P163,Instellingen!I:I,Instellingen!O:O,,1))))</f>
        <v/>
      </c>
      <c r="R163" s="10"/>
    </row>
    <row r="164" spans="2:18" x14ac:dyDescent="0.35">
      <c r="B164" s="4"/>
      <c r="E164" s="14"/>
      <c r="M164" s="1"/>
      <c r="N164" s="12" t="str">
        <f t="shared" si="2"/>
        <v/>
      </c>
      <c r="O164" s="1"/>
      <c r="P164" s="2"/>
      <c r="Q164" s="12" t="str">
        <f>IF(O164="Nee","",IF(AND(ISBLANK(K164),ISBLANK(P164)),"",IF(ISBLANK(P164),_xlfn.XLOOKUP('RFC overzicht 2025'!K164,Instellingen!I:I,Instellingen!N:N,,1),_xlfn.XLOOKUP(P164,Instellingen!I:I,Instellingen!O:O,,1))))</f>
        <v/>
      </c>
      <c r="R164" s="10"/>
    </row>
    <row r="165" spans="2:18" x14ac:dyDescent="0.35">
      <c r="B165" s="4"/>
      <c r="E165" s="14"/>
      <c r="M165" s="1"/>
      <c r="N165" s="12" t="str">
        <f t="shared" si="2"/>
        <v/>
      </c>
      <c r="O165" s="1"/>
      <c r="P165" s="2"/>
      <c r="Q165" s="12" t="str">
        <f>IF(O165="Nee","",IF(AND(ISBLANK(K165),ISBLANK(P165)),"",IF(ISBLANK(P165),_xlfn.XLOOKUP('RFC overzicht 2025'!K165,Instellingen!I:I,Instellingen!N:N,,1),_xlfn.XLOOKUP(P165,Instellingen!I:I,Instellingen!O:O,,1))))</f>
        <v/>
      </c>
      <c r="R165" s="10"/>
    </row>
    <row r="166" spans="2:18" x14ac:dyDescent="0.35">
      <c r="B166" s="4"/>
      <c r="E166" s="14"/>
      <c r="M166" s="1"/>
      <c r="N166" s="12" t="str">
        <f t="shared" si="2"/>
        <v/>
      </c>
      <c r="O166" s="1"/>
      <c r="P166" s="2"/>
      <c r="Q166" s="12" t="str">
        <f>IF(O166="Nee","",IF(AND(ISBLANK(K166),ISBLANK(P166)),"",IF(ISBLANK(P166),_xlfn.XLOOKUP('RFC overzicht 2025'!K166,Instellingen!I:I,Instellingen!N:N,,1),_xlfn.XLOOKUP(P166,Instellingen!I:I,Instellingen!O:O,,1))))</f>
        <v/>
      </c>
      <c r="R166" s="10"/>
    </row>
    <row r="167" spans="2:18" x14ac:dyDescent="0.35">
      <c r="B167" s="4"/>
      <c r="E167" s="14"/>
      <c r="M167" s="1"/>
      <c r="N167" s="12" t="str">
        <f t="shared" si="2"/>
        <v/>
      </c>
      <c r="O167" s="1"/>
      <c r="P167" s="2"/>
      <c r="Q167" s="12" t="str">
        <f>IF(O167="Nee","",IF(AND(ISBLANK(K167),ISBLANK(P167)),"",IF(ISBLANK(P167),_xlfn.XLOOKUP('RFC overzicht 2025'!K167,Instellingen!I:I,Instellingen!N:N,,1),_xlfn.XLOOKUP(P167,Instellingen!I:I,Instellingen!O:O,,1))))</f>
        <v/>
      </c>
      <c r="R167" s="10"/>
    </row>
    <row r="168" spans="2:18" x14ac:dyDescent="0.35">
      <c r="B168" s="4"/>
      <c r="E168" s="14"/>
      <c r="M168" s="1"/>
      <c r="N168" s="12" t="str">
        <f t="shared" si="2"/>
        <v/>
      </c>
      <c r="O168" s="1"/>
      <c r="P168" s="2"/>
      <c r="Q168" s="12" t="str">
        <f>IF(O168="Nee","",IF(AND(ISBLANK(K168),ISBLANK(P168)),"",IF(ISBLANK(P168),_xlfn.XLOOKUP('RFC overzicht 2025'!K168,Instellingen!I:I,Instellingen!N:N,,1),_xlfn.XLOOKUP(P168,Instellingen!I:I,Instellingen!O:O,,1))))</f>
        <v/>
      </c>
      <c r="R168" s="10"/>
    </row>
    <row r="169" spans="2:18" x14ac:dyDescent="0.35">
      <c r="B169" s="4"/>
      <c r="E169" s="14"/>
      <c r="M169" s="1"/>
      <c r="N169" s="12" t="str">
        <f t="shared" si="2"/>
        <v/>
      </c>
      <c r="O169" s="1"/>
      <c r="P169" s="2"/>
      <c r="Q169" s="12" t="str">
        <f>IF(O169="Nee","",IF(AND(ISBLANK(K169),ISBLANK(P169)),"",IF(ISBLANK(P169),_xlfn.XLOOKUP('RFC overzicht 2025'!K169,Instellingen!I:I,Instellingen!N:N,,1),_xlfn.XLOOKUP(P169,Instellingen!I:I,Instellingen!O:O,,1))))</f>
        <v/>
      </c>
      <c r="R169" s="10"/>
    </row>
    <row r="170" spans="2:18" x14ac:dyDescent="0.35">
      <c r="B170" s="4"/>
      <c r="E170" s="14"/>
      <c r="M170" s="1"/>
      <c r="N170" s="12" t="str">
        <f t="shared" si="2"/>
        <v/>
      </c>
      <c r="O170" s="1"/>
      <c r="P170" s="2"/>
      <c r="Q170" s="12" t="str">
        <f>IF(O170="Nee","",IF(AND(ISBLANK(K170),ISBLANK(P170)),"",IF(ISBLANK(P170),_xlfn.XLOOKUP('RFC overzicht 2025'!K170,Instellingen!I:I,Instellingen!N:N,,1),_xlfn.XLOOKUP(P170,Instellingen!I:I,Instellingen!O:O,,1))))</f>
        <v/>
      </c>
      <c r="R170" s="10"/>
    </row>
    <row r="171" spans="2:18" x14ac:dyDescent="0.35">
      <c r="B171" s="4"/>
      <c r="E171" s="14"/>
      <c r="M171" s="1"/>
      <c r="N171" s="12" t="str">
        <f t="shared" si="2"/>
        <v/>
      </c>
      <c r="O171" s="1"/>
      <c r="P171" s="2"/>
      <c r="Q171" s="12" t="str">
        <f>IF(O171="Nee","",IF(AND(ISBLANK(K171),ISBLANK(P171)),"",IF(ISBLANK(P171),_xlfn.XLOOKUP('RFC overzicht 2025'!K171,Instellingen!I:I,Instellingen!N:N,,1),_xlfn.XLOOKUP(P171,Instellingen!I:I,Instellingen!O:O,,1))))</f>
        <v/>
      </c>
      <c r="R171" s="10"/>
    </row>
    <row r="172" spans="2:18" x14ac:dyDescent="0.35">
      <c r="B172" s="4"/>
      <c r="E172" s="14"/>
      <c r="M172" s="1"/>
      <c r="N172" s="12" t="str">
        <f t="shared" si="2"/>
        <v/>
      </c>
      <c r="O172" s="1"/>
      <c r="P172" s="2"/>
      <c r="Q172" s="12" t="str">
        <f>IF(O172="Nee","",IF(AND(ISBLANK(K172),ISBLANK(P172)),"",IF(ISBLANK(P172),_xlfn.XLOOKUP('RFC overzicht 2025'!K172,Instellingen!I:I,Instellingen!N:N,,1),_xlfn.XLOOKUP(P172,Instellingen!I:I,Instellingen!O:O,,1))))</f>
        <v/>
      </c>
      <c r="R172" s="10"/>
    </row>
    <row r="173" spans="2:18" x14ac:dyDescent="0.35">
      <c r="B173" s="4"/>
      <c r="E173" s="14"/>
      <c r="M173" s="1"/>
      <c r="N173" s="12" t="str">
        <f t="shared" si="2"/>
        <v/>
      </c>
      <c r="O173" s="1"/>
      <c r="P173" s="2"/>
      <c r="Q173" s="12" t="str">
        <f>IF(O173="Nee","",IF(AND(ISBLANK(K173),ISBLANK(P173)),"",IF(ISBLANK(P173),_xlfn.XLOOKUP('RFC overzicht 2025'!K173,Instellingen!I:I,Instellingen!N:N,,1),_xlfn.XLOOKUP(P173,Instellingen!I:I,Instellingen!O:O,,1))))</f>
        <v/>
      </c>
      <c r="R173" s="10"/>
    </row>
    <row r="174" spans="2:18" x14ac:dyDescent="0.35">
      <c r="B174" s="4"/>
      <c r="E174" s="14"/>
      <c r="M174" s="1"/>
      <c r="N174" s="12" t="str">
        <f t="shared" si="2"/>
        <v/>
      </c>
      <c r="O174" s="1"/>
      <c r="P174" s="2"/>
      <c r="Q174" s="12" t="str">
        <f>IF(O174="Nee","",IF(AND(ISBLANK(K174),ISBLANK(P174)),"",IF(ISBLANK(P174),_xlfn.XLOOKUP('RFC overzicht 2025'!K174,Instellingen!I:I,Instellingen!N:N,,1),_xlfn.XLOOKUP(P174,Instellingen!I:I,Instellingen!O:O,,1))))</f>
        <v/>
      </c>
      <c r="R174" s="10"/>
    </row>
    <row r="175" spans="2:18" x14ac:dyDescent="0.35">
      <c r="B175" s="4"/>
      <c r="E175" s="14"/>
      <c r="M175" s="1"/>
      <c r="N175" s="12" t="str">
        <f t="shared" si="2"/>
        <v/>
      </c>
      <c r="O175" s="1"/>
      <c r="P175" s="2"/>
      <c r="Q175" s="12" t="str">
        <f>IF(O175="Nee","",IF(AND(ISBLANK(K175),ISBLANK(P175)),"",IF(ISBLANK(P175),_xlfn.XLOOKUP('RFC overzicht 2025'!K175,Instellingen!I:I,Instellingen!N:N,,1),_xlfn.XLOOKUP(P175,Instellingen!I:I,Instellingen!O:O,,1))))</f>
        <v/>
      </c>
      <c r="R175" s="10"/>
    </row>
    <row r="176" spans="2:18" x14ac:dyDescent="0.35">
      <c r="B176" s="4"/>
      <c r="E176" s="14"/>
      <c r="M176" s="1"/>
      <c r="N176" s="12" t="str">
        <f t="shared" si="2"/>
        <v/>
      </c>
      <c r="O176" s="1"/>
      <c r="P176" s="2"/>
      <c r="Q176" s="12" t="str">
        <f>IF(O176="Nee","",IF(AND(ISBLANK(K176),ISBLANK(P176)),"",IF(ISBLANK(P176),_xlfn.XLOOKUP('RFC overzicht 2025'!K176,Instellingen!I:I,Instellingen!N:N,,1),_xlfn.XLOOKUP(P176,Instellingen!I:I,Instellingen!O:O,,1))))</f>
        <v/>
      </c>
      <c r="R176" s="10"/>
    </row>
    <row r="177" spans="2:18" x14ac:dyDescent="0.35">
      <c r="B177" s="4"/>
      <c r="E177" s="14"/>
      <c r="M177" s="1"/>
      <c r="N177" s="12" t="str">
        <f t="shared" si="2"/>
        <v/>
      </c>
      <c r="O177" s="1"/>
      <c r="P177" s="2"/>
      <c r="Q177" s="12" t="str">
        <f>IF(O177="Nee","",IF(AND(ISBLANK(K177),ISBLANK(P177)),"",IF(ISBLANK(P177),_xlfn.XLOOKUP('RFC overzicht 2025'!K177,Instellingen!I:I,Instellingen!N:N,,1),_xlfn.XLOOKUP(P177,Instellingen!I:I,Instellingen!O:O,,1))))</f>
        <v/>
      </c>
      <c r="R177" s="10"/>
    </row>
    <row r="178" spans="2:18" x14ac:dyDescent="0.35">
      <c r="B178" s="4"/>
      <c r="E178" s="14"/>
      <c r="M178" s="1"/>
      <c r="N178" s="12" t="str">
        <f t="shared" si="2"/>
        <v/>
      </c>
      <c r="O178" s="1"/>
      <c r="P178" s="2"/>
      <c r="Q178" s="12" t="str">
        <f>IF(O178="Nee","",IF(AND(ISBLANK(K178),ISBLANK(P178)),"",IF(ISBLANK(P178),_xlfn.XLOOKUP('RFC overzicht 2025'!K178,Instellingen!I:I,Instellingen!N:N,,1),_xlfn.XLOOKUP(P178,Instellingen!I:I,Instellingen!O:O,,1))))</f>
        <v/>
      </c>
      <c r="R178" s="10"/>
    </row>
    <row r="179" spans="2:18" x14ac:dyDescent="0.35">
      <c r="B179" s="4"/>
      <c r="E179" s="14"/>
      <c r="M179" s="1"/>
      <c r="N179" s="12" t="str">
        <f t="shared" si="2"/>
        <v/>
      </c>
      <c r="O179" s="1"/>
      <c r="P179" s="2"/>
      <c r="Q179" s="12" t="str">
        <f>IF(O179="Nee","",IF(AND(ISBLANK(K179),ISBLANK(P179)),"",IF(ISBLANK(P179),_xlfn.XLOOKUP('RFC overzicht 2025'!K179,Instellingen!I:I,Instellingen!N:N,,1),_xlfn.XLOOKUP(P179,Instellingen!I:I,Instellingen!O:O,,1))))</f>
        <v/>
      </c>
      <c r="R179" s="10"/>
    </row>
    <row r="180" spans="2:18" x14ac:dyDescent="0.35">
      <c r="B180" s="4"/>
      <c r="E180" s="14"/>
      <c r="M180" s="1"/>
      <c r="N180" s="12" t="str">
        <f t="shared" si="2"/>
        <v/>
      </c>
      <c r="O180" s="1"/>
      <c r="P180" s="2"/>
      <c r="Q180" s="12" t="str">
        <f>IF(O180="Nee","",IF(AND(ISBLANK(K180),ISBLANK(P180)),"",IF(ISBLANK(P180),_xlfn.XLOOKUP('RFC overzicht 2025'!K180,Instellingen!I:I,Instellingen!N:N,,1),_xlfn.XLOOKUP(P180,Instellingen!I:I,Instellingen!O:O,,1))))</f>
        <v/>
      </c>
      <c r="R180" s="10"/>
    </row>
    <row r="181" spans="2:18" x14ac:dyDescent="0.35">
      <c r="B181" s="4"/>
      <c r="E181" s="14"/>
      <c r="M181" s="1"/>
      <c r="N181" s="12" t="str">
        <f t="shared" si="2"/>
        <v/>
      </c>
      <c r="O181" s="1"/>
      <c r="P181" s="2"/>
      <c r="Q181" s="12" t="str">
        <f>IF(O181="Nee","",IF(AND(ISBLANK(K181),ISBLANK(P181)),"",IF(ISBLANK(P181),_xlfn.XLOOKUP('RFC overzicht 2025'!K181,Instellingen!I:I,Instellingen!N:N,,1),_xlfn.XLOOKUP(P181,Instellingen!I:I,Instellingen!O:O,,1))))</f>
        <v/>
      </c>
      <c r="R181" s="10"/>
    </row>
    <row r="182" spans="2:18" x14ac:dyDescent="0.35">
      <c r="B182" s="4"/>
      <c r="E182" s="14"/>
      <c r="M182" s="1"/>
      <c r="N182" s="12" t="str">
        <f t="shared" si="2"/>
        <v/>
      </c>
      <c r="O182" s="1"/>
      <c r="P182" s="2"/>
      <c r="Q182" s="12" t="str">
        <f>IF(O182="Nee","",IF(AND(ISBLANK(K182),ISBLANK(P182)),"",IF(ISBLANK(P182),_xlfn.XLOOKUP('RFC overzicht 2025'!K182,Instellingen!I:I,Instellingen!N:N,,1),_xlfn.XLOOKUP(P182,Instellingen!I:I,Instellingen!O:O,,1))))</f>
        <v/>
      </c>
      <c r="R182" s="10"/>
    </row>
    <row r="183" spans="2:18" x14ac:dyDescent="0.35">
      <c r="B183" s="4"/>
      <c r="E183" s="14"/>
      <c r="M183" s="1"/>
      <c r="N183" s="12" t="str">
        <f t="shared" si="2"/>
        <v/>
      </c>
      <c r="O183" s="1"/>
      <c r="P183" s="2"/>
      <c r="Q183" s="12" t="str">
        <f>IF(O183="Nee","",IF(AND(ISBLANK(K183),ISBLANK(P183)),"",IF(ISBLANK(P183),_xlfn.XLOOKUP('RFC overzicht 2025'!K183,Instellingen!I:I,Instellingen!N:N,,1),_xlfn.XLOOKUP(P183,Instellingen!I:I,Instellingen!O:O,,1))))</f>
        <v/>
      </c>
      <c r="R183" s="10"/>
    </row>
    <row r="184" spans="2:18" x14ac:dyDescent="0.35">
      <c r="B184" s="4"/>
      <c r="E184" s="14"/>
      <c r="M184" s="1"/>
      <c r="N184" s="12" t="str">
        <f t="shared" si="2"/>
        <v/>
      </c>
      <c r="O184" s="1"/>
      <c r="P184" s="2"/>
      <c r="Q184" s="12" t="str">
        <f>IF(O184="Nee","",IF(AND(ISBLANK(K184),ISBLANK(P184)),"",IF(ISBLANK(P184),_xlfn.XLOOKUP('RFC overzicht 2025'!K184,Instellingen!I:I,Instellingen!N:N,,1),_xlfn.XLOOKUP(P184,Instellingen!I:I,Instellingen!O:O,,1))))</f>
        <v/>
      </c>
      <c r="R184" s="10"/>
    </row>
    <row r="185" spans="2:18" x14ac:dyDescent="0.35">
      <c r="B185" s="4"/>
      <c r="E185" s="14"/>
      <c r="M185" s="1"/>
      <c r="N185" s="12" t="str">
        <f t="shared" si="2"/>
        <v/>
      </c>
      <c r="O185" s="1"/>
      <c r="P185" s="2"/>
      <c r="Q185" s="12" t="str">
        <f>IF(O185="Nee","",IF(AND(ISBLANK(K185),ISBLANK(P185)),"",IF(ISBLANK(P185),_xlfn.XLOOKUP('RFC overzicht 2025'!K185,Instellingen!I:I,Instellingen!N:N,,1),_xlfn.XLOOKUP(P185,Instellingen!I:I,Instellingen!O:O,,1))))</f>
        <v/>
      </c>
      <c r="R185" s="10"/>
    </row>
    <row r="186" spans="2:18" x14ac:dyDescent="0.35">
      <c r="B186" s="4"/>
      <c r="E186" s="14"/>
      <c r="M186" s="1"/>
      <c r="N186" s="12" t="str">
        <f t="shared" si="2"/>
        <v/>
      </c>
      <c r="O186" s="1"/>
      <c r="P186" s="2"/>
      <c r="Q186" s="12" t="str">
        <f>IF(O186="Nee","",IF(AND(ISBLANK(K186),ISBLANK(P186)),"",IF(ISBLANK(P186),_xlfn.XLOOKUP('RFC overzicht 2025'!K186,Instellingen!I:I,Instellingen!N:N,,1),_xlfn.XLOOKUP(P186,Instellingen!I:I,Instellingen!O:O,,1))))</f>
        <v/>
      </c>
      <c r="R186" s="10"/>
    </row>
    <row r="187" spans="2:18" x14ac:dyDescent="0.35">
      <c r="B187" s="4"/>
      <c r="E187" s="14"/>
      <c r="M187" s="1"/>
      <c r="N187" s="12" t="str">
        <f t="shared" si="2"/>
        <v/>
      </c>
      <c r="O187" s="1"/>
      <c r="P187" s="2"/>
      <c r="Q187" s="12" t="str">
        <f>IF(O187="Nee","",IF(AND(ISBLANK(K187),ISBLANK(P187)),"",IF(ISBLANK(P187),_xlfn.XLOOKUP('RFC overzicht 2025'!K187,Instellingen!I:I,Instellingen!N:N,,1),_xlfn.XLOOKUP(P187,Instellingen!I:I,Instellingen!O:O,,1))))</f>
        <v/>
      </c>
      <c r="R187" s="10"/>
    </row>
    <row r="188" spans="2:18" x14ac:dyDescent="0.35">
      <c r="B188" s="4"/>
      <c r="E188" s="14"/>
      <c r="M188" s="1"/>
      <c r="N188" s="12" t="str">
        <f t="shared" si="2"/>
        <v/>
      </c>
      <c r="O188" s="1"/>
      <c r="P188" s="2"/>
      <c r="Q188" s="12" t="str">
        <f>IF(O188="Nee","",IF(AND(ISBLANK(K188),ISBLANK(P188)),"",IF(ISBLANK(P188),_xlfn.XLOOKUP('RFC overzicht 2025'!K188,Instellingen!I:I,Instellingen!N:N,,1),_xlfn.XLOOKUP(P188,Instellingen!I:I,Instellingen!O:O,,1))))</f>
        <v/>
      </c>
      <c r="R188" s="10"/>
    </row>
    <row r="189" spans="2:18" x14ac:dyDescent="0.35">
      <c r="B189" s="4"/>
      <c r="E189" s="14"/>
      <c r="M189" s="1"/>
      <c r="N189" s="12" t="str">
        <f t="shared" si="2"/>
        <v/>
      </c>
      <c r="O189" s="1"/>
      <c r="P189" s="2"/>
      <c r="Q189" s="12" t="str">
        <f>IF(O189="Nee","",IF(AND(ISBLANK(K189),ISBLANK(P189)),"",IF(ISBLANK(P189),_xlfn.XLOOKUP('RFC overzicht 2025'!K189,Instellingen!I:I,Instellingen!N:N,,1),_xlfn.XLOOKUP(P189,Instellingen!I:I,Instellingen!O:O,,1))))</f>
        <v/>
      </c>
      <c r="R189" s="10"/>
    </row>
    <row r="190" spans="2:18" x14ac:dyDescent="0.35">
      <c r="B190" s="4"/>
      <c r="E190" s="14"/>
      <c r="M190" s="1"/>
      <c r="N190" s="12" t="str">
        <f t="shared" si="2"/>
        <v/>
      </c>
      <c r="O190" s="1"/>
      <c r="P190" s="2"/>
      <c r="Q190" s="12" t="str">
        <f>IF(O190="Nee","",IF(AND(ISBLANK(K190),ISBLANK(P190)),"",IF(ISBLANK(P190),_xlfn.XLOOKUP('RFC overzicht 2025'!K190,Instellingen!I:I,Instellingen!N:N,,1),_xlfn.XLOOKUP(P190,Instellingen!I:I,Instellingen!O:O,,1))))</f>
        <v/>
      </c>
      <c r="R190" s="10"/>
    </row>
    <row r="191" spans="2:18" x14ac:dyDescent="0.35">
      <c r="B191" s="4"/>
      <c r="E191" s="14"/>
      <c r="M191" s="1"/>
      <c r="N191" s="12" t="str">
        <f t="shared" si="2"/>
        <v/>
      </c>
      <c r="O191" s="1"/>
      <c r="P191" s="2"/>
      <c r="Q191" s="12" t="str">
        <f>IF(O191="Nee","",IF(AND(ISBLANK(K191),ISBLANK(P191)),"",IF(ISBLANK(P191),_xlfn.XLOOKUP('RFC overzicht 2025'!K191,Instellingen!I:I,Instellingen!N:N,,1),_xlfn.XLOOKUP(P191,Instellingen!I:I,Instellingen!O:O,,1))))</f>
        <v/>
      </c>
      <c r="R191" s="10"/>
    </row>
    <row r="192" spans="2:18" x14ac:dyDescent="0.35">
      <c r="B192" s="4"/>
      <c r="E192" s="14"/>
      <c r="M192" s="1"/>
      <c r="N192" s="12" t="str">
        <f t="shared" si="2"/>
        <v/>
      </c>
      <c r="O192" s="1"/>
      <c r="P192" s="2"/>
      <c r="Q192" s="12" t="str">
        <f>IF(O192="Nee","",IF(AND(ISBLANK(K192),ISBLANK(P192)),"",IF(ISBLANK(P192),_xlfn.XLOOKUP('RFC overzicht 2025'!K192,Instellingen!I:I,Instellingen!N:N,,1),_xlfn.XLOOKUP(P192,Instellingen!I:I,Instellingen!O:O,,1))))</f>
        <v/>
      </c>
      <c r="R192" s="10"/>
    </row>
    <row r="193" spans="2:18" x14ac:dyDescent="0.35">
      <c r="B193" s="4"/>
      <c r="E193" s="14"/>
      <c r="M193" s="1"/>
      <c r="N193" s="12" t="str">
        <f t="shared" si="2"/>
        <v/>
      </c>
      <c r="O193" s="1"/>
      <c r="P193" s="2"/>
      <c r="Q193" s="12" t="str">
        <f>IF(O193="Nee","",IF(AND(ISBLANK(K193),ISBLANK(P193)),"",IF(ISBLANK(P193),_xlfn.XLOOKUP('RFC overzicht 2025'!K193,Instellingen!I:I,Instellingen!N:N,,1),_xlfn.XLOOKUP(P193,Instellingen!I:I,Instellingen!O:O,,1))))</f>
        <v/>
      </c>
      <c r="R193" s="10"/>
    </row>
    <row r="194" spans="2:18" x14ac:dyDescent="0.35">
      <c r="B194" s="4"/>
      <c r="E194" s="14"/>
      <c r="M194" s="1"/>
      <c r="N194" s="12" t="str">
        <f t="shared" ref="N194:N257" si="3">IF(M194="Ja",L194+7,IF(M194="Nee",L194+14,""))</f>
        <v/>
      </c>
      <c r="O194" s="1"/>
      <c r="P194" s="2"/>
      <c r="Q194" s="12" t="str">
        <f>IF(O194="Nee","",IF(AND(ISBLANK(K194),ISBLANK(P194)),"",IF(ISBLANK(P194),_xlfn.XLOOKUP('RFC overzicht 2025'!K194,Instellingen!I:I,Instellingen!N:N,,1),_xlfn.XLOOKUP(P194,Instellingen!I:I,Instellingen!O:O,,1))))</f>
        <v/>
      </c>
      <c r="R194" s="10"/>
    </row>
    <row r="195" spans="2:18" x14ac:dyDescent="0.35">
      <c r="B195" s="4"/>
      <c r="E195" s="14"/>
      <c r="M195" s="1"/>
      <c r="N195" s="12" t="str">
        <f t="shared" si="3"/>
        <v/>
      </c>
      <c r="O195" s="1"/>
      <c r="P195" s="2"/>
      <c r="Q195" s="12" t="str">
        <f>IF(O195="Nee","",IF(AND(ISBLANK(K195),ISBLANK(P195)),"",IF(ISBLANK(P195),_xlfn.XLOOKUP('RFC overzicht 2025'!K195,Instellingen!I:I,Instellingen!N:N,,1),_xlfn.XLOOKUP(P195,Instellingen!I:I,Instellingen!O:O,,1))))</f>
        <v/>
      </c>
      <c r="R195" s="10"/>
    </row>
    <row r="196" spans="2:18" x14ac:dyDescent="0.35">
      <c r="B196" s="4"/>
      <c r="E196" s="14"/>
      <c r="M196" s="1"/>
      <c r="N196" s="12" t="str">
        <f t="shared" si="3"/>
        <v/>
      </c>
      <c r="O196" s="1"/>
      <c r="P196" s="2"/>
      <c r="Q196" s="12" t="str">
        <f>IF(O196="Nee","",IF(AND(ISBLANK(K196),ISBLANK(P196)),"",IF(ISBLANK(P196),_xlfn.XLOOKUP('RFC overzicht 2025'!K196,Instellingen!I:I,Instellingen!N:N,,1),_xlfn.XLOOKUP(P196,Instellingen!I:I,Instellingen!O:O,,1))))</f>
        <v/>
      </c>
      <c r="R196" s="10"/>
    </row>
    <row r="197" spans="2:18" x14ac:dyDescent="0.35">
      <c r="B197" s="4"/>
      <c r="E197" s="14"/>
      <c r="M197" s="1"/>
      <c r="N197" s="12" t="str">
        <f t="shared" si="3"/>
        <v/>
      </c>
      <c r="O197" s="1"/>
      <c r="P197" s="2"/>
      <c r="Q197" s="12" t="str">
        <f>IF(O197="Nee","",IF(AND(ISBLANK(K197),ISBLANK(P197)),"",IF(ISBLANK(P197),_xlfn.XLOOKUP('RFC overzicht 2025'!K197,Instellingen!I:I,Instellingen!N:N,,1),_xlfn.XLOOKUP(P197,Instellingen!I:I,Instellingen!O:O,,1))))</f>
        <v/>
      </c>
      <c r="R197" s="10"/>
    </row>
    <row r="198" spans="2:18" x14ac:dyDescent="0.35">
      <c r="B198" s="4"/>
      <c r="E198" s="14"/>
      <c r="M198" s="1"/>
      <c r="N198" s="12" t="str">
        <f t="shared" si="3"/>
        <v/>
      </c>
      <c r="O198" s="1"/>
      <c r="P198" s="2"/>
      <c r="Q198" s="12" t="str">
        <f>IF(O198="Nee","",IF(AND(ISBLANK(K198),ISBLANK(P198)),"",IF(ISBLANK(P198),_xlfn.XLOOKUP('RFC overzicht 2025'!K198,Instellingen!I:I,Instellingen!N:N,,1),_xlfn.XLOOKUP(P198,Instellingen!I:I,Instellingen!O:O,,1))))</f>
        <v/>
      </c>
      <c r="R198" s="10"/>
    </row>
    <row r="199" spans="2:18" x14ac:dyDescent="0.35">
      <c r="B199" s="4"/>
      <c r="E199" s="14"/>
      <c r="M199" s="1"/>
      <c r="N199" s="12" t="str">
        <f t="shared" si="3"/>
        <v/>
      </c>
      <c r="O199" s="1"/>
      <c r="P199" s="2"/>
      <c r="Q199" s="12" t="str">
        <f>IF(O199="Nee","",IF(AND(ISBLANK(K199),ISBLANK(P199)),"",IF(ISBLANK(P199),_xlfn.XLOOKUP('RFC overzicht 2025'!K199,Instellingen!I:I,Instellingen!N:N,,1),_xlfn.XLOOKUP(P199,Instellingen!I:I,Instellingen!O:O,,1))))</f>
        <v/>
      </c>
      <c r="R199" s="10"/>
    </row>
    <row r="200" spans="2:18" x14ac:dyDescent="0.35">
      <c r="B200" s="4"/>
      <c r="E200" s="14"/>
      <c r="M200" s="1"/>
      <c r="N200" s="12" t="str">
        <f t="shared" si="3"/>
        <v/>
      </c>
      <c r="O200" s="1"/>
      <c r="P200" s="2"/>
      <c r="Q200" s="12" t="str">
        <f>IF(O200="Nee","",IF(AND(ISBLANK(K200),ISBLANK(P200)),"",IF(ISBLANK(P200),_xlfn.XLOOKUP('RFC overzicht 2025'!K200,Instellingen!I:I,Instellingen!N:N,,1),_xlfn.XLOOKUP(P200,Instellingen!I:I,Instellingen!O:O,,1))))</f>
        <v/>
      </c>
      <c r="R200" s="10"/>
    </row>
    <row r="201" spans="2:18" x14ac:dyDescent="0.35">
      <c r="B201" s="4"/>
      <c r="E201" s="14"/>
      <c r="M201" s="1"/>
      <c r="N201" s="12" t="str">
        <f t="shared" si="3"/>
        <v/>
      </c>
      <c r="O201" s="1"/>
      <c r="P201" s="2"/>
      <c r="Q201" s="12" t="str">
        <f>IF(O201="Nee","",IF(AND(ISBLANK(K201),ISBLANK(P201)),"",IF(ISBLANK(P201),_xlfn.XLOOKUP('RFC overzicht 2025'!K201,Instellingen!I:I,Instellingen!N:N,,1),_xlfn.XLOOKUP(P201,Instellingen!I:I,Instellingen!O:O,,1))))</f>
        <v/>
      </c>
      <c r="R201" s="10"/>
    </row>
    <row r="202" spans="2:18" x14ac:dyDescent="0.35">
      <c r="B202" s="4"/>
      <c r="E202" s="14"/>
      <c r="M202" s="1"/>
      <c r="N202" s="12" t="str">
        <f t="shared" si="3"/>
        <v/>
      </c>
      <c r="O202" s="1"/>
      <c r="P202" s="2"/>
      <c r="Q202" s="12" t="str">
        <f>IF(O202="Nee","",IF(AND(ISBLANK(K202),ISBLANK(P202)),"",IF(ISBLANK(P202),_xlfn.XLOOKUP('RFC overzicht 2025'!K202,Instellingen!I:I,Instellingen!N:N,,1),_xlfn.XLOOKUP(P202,Instellingen!I:I,Instellingen!O:O,,1))))</f>
        <v/>
      </c>
      <c r="R202" s="10"/>
    </row>
    <row r="203" spans="2:18" x14ac:dyDescent="0.35">
      <c r="B203" s="4"/>
      <c r="E203" s="14"/>
      <c r="M203" s="1"/>
      <c r="N203" s="12" t="str">
        <f t="shared" si="3"/>
        <v/>
      </c>
      <c r="O203" s="1"/>
      <c r="P203" s="2"/>
      <c r="Q203" s="12" t="str">
        <f>IF(O203="Nee","",IF(AND(ISBLANK(K203),ISBLANK(P203)),"",IF(ISBLANK(P203),_xlfn.XLOOKUP('RFC overzicht 2025'!K203,Instellingen!I:I,Instellingen!N:N,,1),_xlfn.XLOOKUP(P203,Instellingen!I:I,Instellingen!O:O,,1))))</f>
        <v/>
      </c>
      <c r="R203" s="10"/>
    </row>
    <row r="204" spans="2:18" x14ac:dyDescent="0.35">
      <c r="B204" s="4"/>
      <c r="E204" s="14"/>
      <c r="M204" s="1"/>
      <c r="N204" s="12" t="str">
        <f t="shared" si="3"/>
        <v/>
      </c>
      <c r="O204" s="1"/>
      <c r="P204" s="2"/>
      <c r="Q204" s="12" t="str">
        <f>IF(O204="Nee","",IF(AND(ISBLANK(K204),ISBLANK(P204)),"",IF(ISBLANK(P204),_xlfn.XLOOKUP('RFC overzicht 2025'!K204,Instellingen!I:I,Instellingen!N:N,,1),_xlfn.XLOOKUP(P204,Instellingen!I:I,Instellingen!O:O,,1))))</f>
        <v/>
      </c>
      <c r="R204" s="10"/>
    </row>
    <row r="205" spans="2:18" x14ac:dyDescent="0.35">
      <c r="B205" s="4"/>
      <c r="E205" s="14"/>
      <c r="M205" s="1"/>
      <c r="N205" s="12" t="str">
        <f t="shared" si="3"/>
        <v/>
      </c>
      <c r="O205" s="1"/>
      <c r="P205" s="2"/>
      <c r="Q205" s="12" t="str">
        <f>IF(O205="Nee","",IF(AND(ISBLANK(K205),ISBLANK(P205)),"",IF(ISBLANK(P205),_xlfn.XLOOKUP('RFC overzicht 2025'!K205,Instellingen!I:I,Instellingen!N:N,,1),_xlfn.XLOOKUP(P205,Instellingen!I:I,Instellingen!O:O,,1))))</f>
        <v/>
      </c>
      <c r="R205" s="10"/>
    </row>
    <row r="206" spans="2:18" x14ac:dyDescent="0.35">
      <c r="B206" s="4"/>
      <c r="E206" s="14"/>
      <c r="M206" s="1"/>
      <c r="N206" s="12" t="str">
        <f t="shared" si="3"/>
        <v/>
      </c>
      <c r="O206" s="1"/>
      <c r="P206" s="2"/>
      <c r="Q206" s="12" t="str">
        <f>IF(O206="Nee","",IF(AND(ISBLANK(K206),ISBLANK(P206)),"",IF(ISBLANK(P206),_xlfn.XLOOKUP('RFC overzicht 2025'!K206,Instellingen!I:I,Instellingen!N:N,,1),_xlfn.XLOOKUP(P206,Instellingen!I:I,Instellingen!O:O,,1))))</f>
        <v/>
      </c>
      <c r="R206" s="10"/>
    </row>
    <row r="207" spans="2:18" x14ac:dyDescent="0.35">
      <c r="B207" s="4"/>
      <c r="E207" s="14"/>
      <c r="M207" s="1"/>
      <c r="N207" s="12" t="str">
        <f t="shared" si="3"/>
        <v/>
      </c>
      <c r="O207" s="1"/>
      <c r="P207" s="2"/>
      <c r="Q207" s="12" t="str">
        <f>IF(O207="Nee","",IF(AND(ISBLANK(K207),ISBLANK(P207)),"",IF(ISBLANK(P207),_xlfn.XLOOKUP('RFC overzicht 2025'!K207,Instellingen!I:I,Instellingen!N:N,,1),_xlfn.XLOOKUP(P207,Instellingen!I:I,Instellingen!O:O,,1))))</f>
        <v/>
      </c>
      <c r="R207" s="10"/>
    </row>
    <row r="208" spans="2:18" x14ac:dyDescent="0.35">
      <c r="B208" s="4"/>
      <c r="E208" s="14"/>
      <c r="M208" s="1"/>
      <c r="N208" s="12" t="str">
        <f t="shared" si="3"/>
        <v/>
      </c>
      <c r="O208" s="1"/>
      <c r="P208" s="2"/>
      <c r="Q208" s="12" t="str">
        <f>IF(O208="Nee","",IF(AND(ISBLANK(K208),ISBLANK(P208)),"",IF(ISBLANK(P208),_xlfn.XLOOKUP('RFC overzicht 2025'!K208,Instellingen!I:I,Instellingen!N:N,,1),_xlfn.XLOOKUP(P208,Instellingen!I:I,Instellingen!O:O,,1))))</f>
        <v/>
      </c>
      <c r="R208" s="10"/>
    </row>
    <row r="209" spans="2:18" x14ac:dyDescent="0.35">
      <c r="B209" s="4"/>
      <c r="E209" s="14"/>
      <c r="M209" s="1"/>
      <c r="N209" s="12" t="str">
        <f t="shared" si="3"/>
        <v/>
      </c>
      <c r="O209" s="1"/>
      <c r="P209" s="2"/>
      <c r="Q209" s="12" t="str">
        <f>IF(O209="Nee","",IF(AND(ISBLANK(K209),ISBLANK(P209)),"",IF(ISBLANK(P209),_xlfn.XLOOKUP('RFC overzicht 2025'!K209,Instellingen!I:I,Instellingen!N:N,,1),_xlfn.XLOOKUP(P209,Instellingen!I:I,Instellingen!O:O,,1))))</f>
        <v/>
      </c>
      <c r="R209" s="10"/>
    </row>
    <row r="210" spans="2:18" x14ac:dyDescent="0.35">
      <c r="B210" s="4"/>
      <c r="E210" s="14"/>
      <c r="M210" s="1"/>
      <c r="N210" s="12" t="str">
        <f t="shared" si="3"/>
        <v/>
      </c>
      <c r="O210" s="1"/>
      <c r="P210" s="2"/>
      <c r="Q210" s="12" t="str">
        <f>IF(O210="Nee","",IF(AND(ISBLANK(K210),ISBLANK(P210)),"",IF(ISBLANK(P210),_xlfn.XLOOKUP('RFC overzicht 2025'!K210,Instellingen!I:I,Instellingen!N:N,,1),_xlfn.XLOOKUP(P210,Instellingen!I:I,Instellingen!O:O,,1))))</f>
        <v/>
      </c>
      <c r="R210" s="10"/>
    </row>
    <row r="211" spans="2:18" x14ac:dyDescent="0.35">
      <c r="B211" s="4"/>
      <c r="E211" s="14"/>
      <c r="M211" s="1"/>
      <c r="N211" s="12" t="str">
        <f t="shared" si="3"/>
        <v/>
      </c>
      <c r="O211" s="1"/>
      <c r="P211" s="2"/>
      <c r="Q211" s="12" t="str">
        <f>IF(O211="Nee","",IF(AND(ISBLANK(K211),ISBLANK(P211)),"",IF(ISBLANK(P211),_xlfn.XLOOKUP('RFC overzicht 2025'!K211,Instellingen!I:I,Instellingen!N:N,,1),_xlfn.XLOOKUP(P211,Instellingen!I:I,Instellingen!O:O,,1))))</f>
        <v/>
      </c>
      <c r="R211" s="10"/>
    </row>
    <row r="212" spans="2:18" x14ac:dyDescent="0.35">
      <c r="B212" s="4"/>
      <c r="E212" s="14"/>
      <c r="M212" s="1"/>
      <c r="N212" s="12" t="str">
        <f t="shared" si="3"/>
        <v/>
      </c>
      <c r="O212" s="1"/>
      <c r="P212" s="2"/>
      <c r="Q212" s="12" t="str">
        <f>IF(O212="Nee","",IF(AND(ISBLANK(K212),ISBLANK(P212)),"",IF(ISBLANK(P212),_xlfn.XLOOKUP('RFC overzicht 2025'!K212,Instellingen!I:I,Instellingen!N:N,,1),_xlfn.XLOOKUP(P212,Instellingen!I:I,Instellingen!O:O,,1))))</f>
        <v/>
      </c>
      <c r="R212" s="10"/>
    </row>
    <row r="213" spans="2:18" x14ac:dyDescent="0.35">
      <c r="B213" s="4"/>
      <c r="E213" s="14"/>
      <c r="M213" s="1"/>
      <c r="N213" s="12" t="str">
        <f t="shared" si="3"/>
        <v/>
      </c>
      <c r="O213" s="1"/>
      <c r="P213" s="2"/>
      <c r="Q213" s="12" t="str">
        <f>IF(O213="Nee","",IF(AND(ISBLANK(K213),ISBLANK(P213)),"",IF(ISBLANK(P213),_xlfn.XLOOKUP('RFC overzicht 2025'!K213,Instellingen!I:I,Instellingen!N:N,,1),_xlfn.XLOOKUP(P213,Instellingen!I:I,Instellingen!O:O,,1))))</f>
        <v/>
      </c>
      <c r="R213" s="10"/>
    </row>
    <row r="214" spans="2:18" x14ac:dyDescent="0.35">
      <c r="B214" s="4"/>
      <c r="E214" s="14"/>
      <c r="M214" s="1"/>
      <c r="N214" s="12" t="str">
        <f t="shared" si="3"/>
        <v/>
      </c>
      <c r="O214" s="1"/>
      <c r="P214" s="2"/>
      <c r="Q214" s="12" t="str">
        <f>IF(O214="Nee","",IF(AND(ISBLANK(K214),ISBLANK(P214)),"",IF(ISBLANK(P214),_xlfn.XLOOKUP('RFC overzicht 2025'!K214,Instellingen!I:I,Instellingen!N:N,,1),_xlfn.XLOOKUP(P214,Instellingen!I:I,Instellingen!O:O,,1))))</f>
        <v/>
      </c>
      <c r="R214" s="10"/>
    </row>
    <row r="215" spans="2:18" x14ac:dyDescent="0.35">
      <c r="B215" s="4"/>
      <c r="E215" s="14"/>
      <c r="M215" s="1"/>
      <c r="N215" s="12" t="str">
        <f t="shared" si="3"/>
        <v/>
      </c>
      <c r="O215" s="1"/>
      <c r="P215" s="2"/>
      <c r="Q215" s="12" t="str">
        <f>IF(O215="Nee","",IF(AND(ISBLANK(K215),ISBLANK(P215)),"",IF(ISBLANK(P215),_xlfn.XLOOKUP('RFC overzicht 2025'!K215,Instellingen!I:I,Instellingen!N:N,,1),_xlfn.XLOOKUP(P215,Instellingen!I:I,Instellingen!O:O,,1))))</f>
        <v/>
      </c>
      <c r="R215" s="10"/>
    </row>
    <row r="216" spans="2:18" x14ac:dyDescent="0.35">
      <c r="B216" s="4"/>
      <c r="E216" s="14"/>
      <c r="M216" s="1"/>
      <c r="N216" s="12" t="str">
        <f t="shared" si="3"/>
        <v/>
      </c>
      <c r="O216" s="1"/>
      <c r="P216" s="2"/>
      <c r="Q216" s="12" t="str">
        <f>IF(O216="Nee","",IF(AND(ISBLANK(K216),ISBLANK(P216)),"",IF(ISBLANK(P216),_xlfn.XLOOKUP('RFC overzicht 2025'!K216,Instellingen!I:I,Instellingen!N:N,,1),_xlfn.XLOOKUP(P216,Instellingen!I:I,Instellingen!O:O,,1))))</f>
        <v/>
      </c>
      <c r="R216" s="10"/>
    </row>
    <row r="217" spans="2:18" x14ac:dyDescent="0.35">
      <c r="B217" s="4"/>
      <c r="E217" s="14"/>
      <c r="M217" s="1"/>
      <c r="N217" s="12" t="str">
        <f t="shared" si="3"/>
        <v/>
      </c>
      <c r="O217" s="1"/>
      <c r="P217" s="2"/>
      <c r="Q217" s="12" t="str">
        <f>IF(O217="Nee","",IF(AND(ISBLANK(K217),ISBLANK(P217)),"",IF(ISBLANK(P217),_xlfn.XLOOKUP('RFC overzicht 2025'!K217,Instellingen!I:I,Instellingen!N:N,,1),_xlfn.XLOOKUP(P217,Instellingen!I:I,Instellingen!O:O,,1))))</f>
        <v/>
      </c>
      <c r="R217" s="10"/>
    </row>
    <row r="218" spans="2:18" x14ac:dyDescent="0.35">
      <c r="B218" s="4"/>
      <c r="E218" s="14"/>
      <c r="M218" s="1"/>
      <c r="N218" s="12" t="str">
        <f t="shared" si="3"/>
        <v/>
      </c>
      <c r="O218" s="1"/>
      <c r="P218" s="2"/>
      <c r="Q218" s="12" t="str">
        <f>IF(O218="Nee","",IF(AND(ISBLANK(K218),ISBLANK(P218)),"",IF(ISBLANK(P218),_xlfn.XLOOKUP('RFC overzicht 2025'!K218,Instellingen!I:I,Instellingen!N:N,,1),_xlfn.XLOOKUP(P218,Instellingen!I:I,Instellingen!O:O,,1))))</f>
        <v/>
      </c>
      <c r="R218" s="10"/>
    </row>
    <row r="219" spans="2:18" x14ac:dyDescent="0.35">
      <c r="B219" s="4"/>
      <c r="E219" s="14"/>
      <c r="M219" s="1"/>
      <c r="N219" s="12" t="str">
        <f t="shared" si="3"/>
        <v/>
      </c>
      <c r="O219" s="1"/>
      <c r="P219" s="2"/>
      <c r="Q219" s="12" t="str">
        <f>IF(O219="Nee","",IF(AND(ISBLANK(K219),ISBLANK(P219)),"",IF(ISBLANK(P219),_xlfn.XLOOKUP('RFC overzicht 2025'!K219,Instellingen!I:I,Instellingen!N:N,,1),_xlfn.XLOOKUP(P219,Instellingen!I:I,Instellingen!O:O,,1))))</f>
        <v/>
      </c>
      <c r="R219" s="10"/>
    </row>
    <row r="220" spans="2:18" x14ac:dyDescent="0.35">
      <c r="B220" s="4"/>
      <c r="E220" s="14"/>
      <c r="M220" s="1"/>
      <c r="N220" s="12" t="str">
        <f t="shared" si="3"/>
        <v/>
      </c>
      <c r="O220" s="1"/>
      <c r="P220" s="2"/>
      <c r="Q220" s="12" t="str">
        <f>IF(O220="Nee","",IF(AND(ISBLANK(K220),ISBLANK(P220)),"",IF(ISBLANK(P220),_xlfn.XLOOKUP('RFC overzicht 2025'!K220,Instellingen!I:I,Instellingen!N:N,,1),_xlfn.XLOOKUP(P220,Instellingen!I:I,Instellingen!O:O,,1))))</f>
        <v/>
      </c>
      <c r="R220" s="10"/>
    </row>
    <row r="221" spans="2:18" x14ac:dyDescent="0.35">
      <c r="B221" s="4"/>
      <c r="E221" s="14"/>
      <c r="M221" s="1"/>
      <c r="N221" s="12" t="str">
        <f t="shared" si="3"/>
        <v/>
      </c>
      <c r="O221" s="1"/>
      <c r="P221" s="2"/>
      <c r="Q221" s="12" t="str">
        <f>IF(O221="Nee","",IF(AND(ISBLANK(K221),ISBLANK(P221)),"",IF(ISBLANK(P221),_xlfn.XLOOKUP('RFC overzicht 2025'!K221,Instellingen!I:I,Instellingen!N:N,,1),_xlfn.XLOOKUP(P221,Instellingen!I:I,Instellingen!O:O,,1))))</f>
        <v/>
      </c>
      <c r="R221" s="10"/>
    </row>
    <row r="222" spans="2:18" x14ac:dyDescent="0.35">
      <c r="B222" s="4"/>
      <c r="E222" s="14"/>
      <c r="M222" s="1"/>
      <c r="N222" s="12" t="str">
        <f t="shared" si="3"/>
        <v/>
      </c>
      <c r="O222" s="1"/>
      <c r="P222" s="2"/>
      <c r="Q222" s="12" t="str">
        <f>IF(O222="Nee","",IF(AND(ISBLANK(K222),ISBLANK(P222)),"",IF(ISBLANK(P222),_xlfn.XLOOKUP('RFC overzicht 2025'!K222,Instellingen!I:I,Instellingen!N:N,,1),_xlfn.XLOOKUP(P222,Instellingen!I:I,Instellingen!O:O,,1))))</f>
        <v/>
      </c>
      <c r="R222" s="10"/>
    </row>
    <row r="223" spans="2:18" x14ac:dyDescent="0.35">
      <c r="B223" s="4"/>
      <c r="E223" s="14"/>
      <c r="M223" s="1"/>
      <c r="N223" s="12" t="str">
        <f t="shared" si="3"/>
        <v/>
      </c>
      <c r="O223" s="1"/>
      <c r="P223" s="2"/>
      <c r="Q223" s="12" t="str">
        <f>IF(O223="Nee","",IF(AND(ISBLANK(K223),ISBLANK(P223)),"",IF(ISBLANK(P223),_xlfn.XLOOKUP('RFC overzicht 2025'!K223,Instellingen!I:I,Instellingen!N:N,,1),_xlfn.XLOOKUP(P223,Instellingen!I:I,Instellingen!O:O,,1))))</f>
        <v/>
      </c>
      <c r="R223" s="10"/>
    </row>
    <row r="224" spans="2:18" x14ac:dyDescent="0.35">
      <c r="B224" s="4"/>
      <c r="E224" s="14"/>
      <c r="M224" s="1"/>
      <c r="N224" s="12" t="str">
        <f t="shared" si="3"/>
        <v/>
      </c>
      <c r="O224" s="1"/>
      <c r="P224" s="2"/>
      <c r="Q224" s="12" t="str">
        <f>IF(O224="Nee","",IF(AND(ISBLANK(K224),ISBLANK(P224)),"",IF(ISBLANK(P224),_xlfn.XLOOKUP('RFC overzicht 2025'!K224,Instellingen!I:I,Instellingen!N:N,,1),_xlfn.XLOOKUP(P224,Instellingen!I:I,Instellingen!O:O,,1))))</f>
        <v/>
      </c>
      <c r="R224" s="10"/>
    </row>
    <row r="225" spans="2:18" x14ac:dyDescent="0.35">
      <c r="B225" s="4"/>
      <c r="E225" s="14"/>
      <c r="M225" s="1"/>
      <c r="N225" s="12" t="str">
        <f t="shared" si="3"/>
        <v/>
      </c>
      <c r="O225" s="1"/>
      <c r="P225" s="2"/>
      <c r="Q225" s="12" t="str">
        <f>IF(O225="Nee","",IF(AND(ISBLANK(K225),ISBLANK(P225)),"",IF(ISBLANK(P225),_xlfn.XLOOKUP('RFC overzicht 2025'!K225,Instellingen!I:I,Instellingen!N:N,,1),_xlfn.XLOOKUP(P225,Instellingen!I:I,Instellingen!O:O,,1))))</f>
        <v/>
      </c>
      <c r="R225" s="10"/>
    </row>
    <row r="226" spans="2:18" x14ac:dyDescent="0.35">
      <c r="B226" s="4"/>
      <c r="E226" s="14"/>
      <c r="M226" s="1"/>
      <c r="N226" s="12" t="str">
        <f t="shared" si="3"/>
        <v/>
      </c>
      <c r="O226" s="1"/>
      <c r="P226" s="2"/>
      <c r="Q226" s="12" t="str">
        <f>IF(O226="Nee","",IF(AND(ISBLANK(K226),ISBLANK(P226)),"",IF(ISBLANK(P226),_xlfn.XLOOKUP('RFC overzicht 2025'!K226,Instellingen!I:I,Instellingen!N:N,,1),_xlfn.XLOOKUP(P226,Instellingen!I:I,Instellingen!O:O,,1))))</f>
        <v/>
      </c>
      <c r="R226" s="10"/>
    </row>
    <row r="227" spans="2:18" x14ac:dyDescent="0.35">
      <c r="B227" s="4"/>
      <c r="E227" s="14"/>
      <c r="M227" s="1"/>
      <c r="N227" s="12" t="str">
        <f t="shared" si="3"/>
        <v/>
      </c>
      <c r="O227" s="1"/>
      <c r="P227" s="2"/>
      <c r="Q227" s="12" t="str">
        <f>IF(O227="Nee","",IF(AND(ISBLANK(K227),ISBLANK(P227)),"",IF(ISBLANK(P227),_xlfn.XLOOKUP('RFC overzicht 2025'!K227,Instellingen!I:I,Instellingen!N:N,,1),_xlfn.XLOOKUP(P227,Instellingen!I:I,Instellingen!O:O,,1))))</f>
        <v/>
      </c>
      <c r="R227" s="10"/>
    </row>
    <row r="228" spans="2:18" x14ac:dyDescent="0.35">
      <c r="B228" s="4"/>
      <c r="E228" s="14"/>
      <c r="M228" s="1"/>
      <c r="N228" s="12" t="str">
        <f t="shared" si="3"/>
        <v/>
      </c>
      <c r="O228" s="1"/>
      <c r="P228" s="2"/>
      <c r="Q228" s="12" t="str">
        <f>IF(O228="Nee","",IF(AND(ISBLANK(K228),ISBLANK(P228)),"",IF(ISBLANK(P228),_xlfn.XLOOKUP('RFC overzicht 2025'!K228,Instellingen!I:I,Instellingen!N:N,,1),_xlfn.XLOOKUP(P228,Instellingen!I:I,Instellingen!O:O,,1))))</f>
        <v/>
      </c>
      <c r="R228" s="10"/>
    </row>
    <row r="229" spans="2:18" x14ac:dyDescent="0.35">
      <c r="B229" s="4"/>
      <c r="E229" s="14"/>
      <c r="M229" s="1"/>
      <c r="N229" s="12" t="str">
        <f t="shared" si="3"/>
        <v/>
      </c>
      <c r="O229" s="1"/>
      <c r="P229" s="2"/>
      <c r="Q229" s="12" t="str">
        <f>IF(O229="Nee","",IF(AND(ISBLANK(K229),ISBLANK(P229)),"",IF(ISBLANK(P229),_xlfn.XLOOKUP('RFC overzicht 2025'!K229,Instellingen!I:I,Instellingen!N:N,,1),_xlfn.XLOOKUP(P229,Instellingen!I:I,Instellingen!O:O,,1))))</f>
        <v/>
      </c>
      <c r="R229" s="10"/>
    </row>
    <row r="230" spans="2:18" x14ac:dyDescent="0.35">
      <c r="B230" s="4"/>
      <c r="E230" s="14"/>
      <c r="M230" s="1"/>
      <c r="N230" s="12" t="str">
        <f t="shared" si="3"/>
        <v/>
      </c>
      <c r="O230" s="1"/>
      <c r="P230" s="2"/>
      <c r="Q230" s="12" t="str">
        <f>IF(O230="Nee","",IF(AND(ISBLANK(K230),ISBLANK(P230)),"",IF(ISBLANK(P230),_xlfn.XLOOKUP('RFC overzicht 2025'!K230,Instellingen!I:I,Instellingen!N:N,,1),_xlfn.XLOOKUP(P230,Instellingen!I:I,Instellingen!O:O,,1))))</f>
        <v/>
      </c>
      <c r="R230" s="10"/>
    </row>
    <row r="231" spans="2:18" x14ac:dyDescent="0.35">
      <c r="B231" s="4"/>
      <c r="E231" s="14"/>
      <c r="M231" s="1"/>
      <c r="N231" s="12" t="str">
        <f t="shared" si="3"/>
        <v/>
      </c>
      <c r="O231" s="1"/>
      <c r="P231" s="2"/>
      <c r="Q231" s="12" t="str">
        <f>IF(O231="Nee","",IF(AND(ISBLANK(K231),ISBLANK(P231)),"",IF(ISBLANK(P231),_xlfn.XLOOKUP('RFC overzicht 2025'!K231,Instellingen!I:I,Instellingen!N:N,,1),_xlfn.XLOOKUP(P231,Instellingen!I:I,Instellingen!O:O,,1))))</f>
        <v/>
      </c>
      <c r="R231" s="10"/>
    </row>
    <row r="232" spans="2:18" x14ac:dyDescent="0.35">
      <c r="B232" s="4"/>
      <c r="E232" s="14"/>
      <c r="M232" s="1"/>
      <c r="N232" s="12" t="str">
        <f t="shared" si="3"/>
        <v/>
      </c>
      <c r="O232" s="1"/>
      <c r="P232" s="2"/>
      <c r="Q232" s="12" t="str">
        <f>IF(O232="Nee","",IF(AND(ISBLANK(K232),ISBLANK(P232)),"",IF(ISBLANK(P232),_xlfn.XLOOKUP('RFC overzicht 2025'!K232,Instellingen!I:I,Instellingen!N:N,,1),_xlfn.XLOOKUP(P232,Instellingen!I:I,Instellingen!O:O,,1))))</f>
        <v/>
      </c>
      <c r="R232" s="10"/>
    </row>
    <row r="233" spans="2:18" x14ac:dyDescent="0.35">
      <c r="B233" s="4"/>
      <c r="E233" s="14"/>
      <c r="M233" s="1"/>
      <c r="N233" s="12" t="str">
        <f t="shared" si="3"/>
        <v/>
      </c>
      <c r="O233" s="1"/>
      <c r="P233" s="2"/>
      <c r="Q233" s="12" t="str">
        <f>IF(O233="Nee","",IF(AND(ISBLANK(K233),ISBLANK(P233)),"",IF(ISBLANK(P233),_xlfn.XLOOKUP('RFC overzicht 2025'!K233,Instellingen!I:I,Instellingen!N:N,,1),_xlfn.XLOOKUP(P233,Instellingen!I:I,Instellingen!O:O,,1))))</f>
        <v/>
      </c>
      <c r="R233" s="10"/>
    </row>
    <row r="234" spans="2:18" x14ac:dyDescent="0.35">
      <c r="B234" s="4"/>
      <c r="E234" s="14"/>
      <c r="M234" s="1"/>
      <c r="N234" s="12" t="str">
        <f t="shared" si="3"/>
        <v/>
      </c>
      <c r="O234" s="1"/>
      <c r="P234" s="2"/>
      <c r="Q234" s="12" t="str">
        <f>IF(O234="Nee","",IF(AND(ISBLANK(K234),ISBLANK(P234)),"",IF(ISBLANK(P234),_xlfn.XLOOKUP('RFC overzicht 2025'!K234,Instellingen!I:I,Instellingen!N:N,,1),_xlfn.XLOOKUP(P234,Instellingen!I:I,Instellingen!O:O,,1))))</f>
        <v/>
      </c>
      <c r="R234" s="10"/>
    </row>
    <row r="235" spans="2:18" x14ac:dyDescent="0.35">
      <c r="B235" s="4"/>
      <c r="E235" s="14"/>
      <c r="M235" s="1"/>
      <c r="N235" s="12" t="str">
        <f t="shared" si="3"/>
        <v/>
      </c>
      <c r="O235" s="1"/>
      <c r="P235" s="2"/>
      <c r="Q235" s="12" t="str">
        <f>IF(O235="Nee","",IF(AND(ISBLANK(K235),ISBLANK(P235)),"",IF(ISBLANK(P235),_xlfn.XLOOKUP('RFC overzicht 2025'!K235,Instellingen!I:I,Instellingen!N:N,,1),_xlfn.XLOOKUP(P235,Instellingen!I:I,Instellingen!O:O,,1))))</f>
        <v/>
      </c>
      <c r="R235" s="10"/>
    </row>
    <row r="236" spans="2:18" x14ac:dyDescent="0.35">
      <c r="B236" s="4"/>
      <c r="E236" s="14"/>
      <c r="M236" s="1"/>
      <c r="N236" s="12" t="str">
        <f t="shared" si="3"/>
        <v/>
      </c>
      <c r="O236" s="1"/>
      <c r="P236" s="2"/>
      <c r="Q236" s="12" t="str">
        <f>IF(O236="Nee","",IF(AND(ISBLANK(K236),ISBLANK(P236)),"",IF(ISBLANK(P236),_xlfn.XLOOKUP('RFC overzicht 2025'!K236,Instellingen!I:I,Instellingen!N:N,,1),_xlfn.XLOOKUP(P236,Instellingen!I:I,Instellingen!O:O,,1))))</f>
        <v/>
      </c>
      <c r="R236" s="10"/>
    </row>
    <row r="237" spans="2:18" x14ac:dyDescent="0.35">
      <c r="B237" s="4"/>
      <c r="E237" s="14"/>
      <c r="M237" s="1"/>
      <c r="N237" s="12" t="str">
        <f t="shared" si="3"/>
        <v/>
      </c>
      <c r="O237" s="1"/>
      <c r="P237" s="2"/>
      <c r="Q237" s="12" t="str">
        <f>IF(O237="Nee","",IF(AND(ISBLANK(K237),ISBLANK(P237)),"",IF(ISBLANK(P237),_xlfn.XLOOKUP('RFC overzicht 2025'!K237,Instellingen!I:I,Instellingen!N:N,,1),_xlfn.XLOOKUP(P237,Instellingen!I:I,Instellingen!O:O,,1))))</f>
        <v/>
      </c>
      <c r="R237" s="10"/>
    </row>
    <row r="238" spans="2:18" x14ac:dyDescent="0.35">
      <c r="B238" s="4"/>
      <c r="E238" s="14"/>
      <c r="M238" s="1"/>
      <c r="N238" s="12" t="str">
        <f t="shared" si="3"/>
        <v/>
      </c>
      <c r="O238" s="1"/>
      <c r="P238" s="2"/>
      <c r="Q238" s="12" t="str">
        <f>IF(O238="Nee","",IF(AND(ISBLANK(K238),ISBLANK(P238)),"",IF(ISBLANK(P238),_xlfn.XLOOKUP('RFC overzicht 2025'!K238,Instellingen!I:I,Instellingen!N:N,,1),_xlfn.XLOOKUP(P238,Instellingen!I:I,Instellingen!O:O,,1))))</f>
        <v/>
      </c>
      <c r="R238" s="10"/>
    </row>
    <row r="239" spans="2:18" x14ac:dyDescent="0.35">
      <c r="B239" s="4"/>
      <c r="E239" s="14"/>
      <c r="M239" s="1"/>
      <c r="N239" s="12" t="str">
        <f t="shared" si="3"/>
        <v/>
      </c>
      <c r="O239" s="1"/>
      <c r="P239" s="2"/>
      <c r="Q239" s="12" t="str">
        <f>IF(O239="Nee","",IF(AND(ISBLANK(K239),ISBLANK(P239)),"",IF(ISBLANK(P239),_xlfn.XLOOKUP('RFC overzicht 2025'!K239,Instellingen!I:I,Instellingen!N:N,,1),_xlfn.XLOOKUP(P239,Instellingen!I:I,Instellingen!O:O,,1))))</f>
        <v/>
      </c>
      <c r="R239" s="10"/>
    </row>
    <row r="240" spans="2:18" x14ac:dyDescent="0.35">
      <c r="B240" s="4"/>
      <c r="E240" s="14"/>
      <c r="M240" s="1"/>
      <c r="N240" s="12" t="str">
        <f t="shared" si="3"/>
        <v/>
      </c>
      <c r="O240" s="1"/>
      <c r="P240" s="2"/>
      <c r="Q240" s="12" t="str">
        <f>IF(O240="Nee","",IF(AND(ISBLANK(K240),ISBLANK(P240)),"",IF(ISBLANK(P240),_xlfn.XLOOKUP('RFC overzicht 2025'!K240,Instellingen!I:I,Instellingen!N:N,,1),_xlfn.XLOOKUP(P240,Instellingen!I:I,Instellingen!O:O,,1))))</f>
        <v/>
      </c>
      <c r="R240" s="10"/>
    </row>
    <row r="241" spans="2:18" x14ac:dyDescent="0.35">
      <c r="B241" s="4"/>
      <c r="E241" s="14"/>
      <c r="M241" s="1"/>
      <c r="N241" s="12" t="str">
        <f t="shared" si="3"/>
        <v/>
      </c>
      <c r="O241" s="1"/>
      <c r="P241" s="2"/>
      <c r="Q241" s="12" t="str">
        <f>IF(O241="Nee","",IF(AND(ISBLANK(K241),ISBLANK(P241)),"",IF(ISBLANK(P241),_xlfn.XLOOKUP('RFC overzicht 2025'!K241,Instellingen!I:I,Instellingen!N:N,,1),_xlfn.XLOOKUP(P241,Instellingen!I:I,Instellingen!O:O,,1))))</f>
        <v/>
      </c>
      <c r="R241" s="10"/>
    </row>
    <row r="242" spans="2:18" x14ac:dyDescent="0.35">
      <c r="B242" s="4"/>
      <c r="E242" s="14"/>
      <c r="M242" s="1"/>
      <c r="N242" s="12" t="str">
        <f t="shared" si="3"/>
        <v/>
      </c>
      <c r="O242" s="1"/>
      <c r="P242" s="2"/>
      <c r="Q242" s="12" t="str">
        <f>IF(O242="Nee","",IF(AND(ISBLANK(K242),ISBLANK(P242)),"",IF(ISBLANK(P242),_xlfn.XLOOKUP('RFC overzicht 2025'!K242,Instellingen!I:I,Instellingen!N:N,,1),_xlfn.XLOOKUP(P242,Instellingen!I:I,Instellingen!O:O,,1))))</f>
        <v/>
      </c>
      <c r="R242" s="10"/>
    </row>
    <row r="243" spans="2:18" x14ac:dyDescent="0.35">
      <c r="B243" s="4"/>
      <c r="E243" s="14"/>
      <c r="M243" s="1"/>
      <c r="N243" s="12" t="str">
        <f t="shared" si="3"/>
        <v/>
      </c>
      <c r="O243" s="1"/>
      <c r="P243" s="2"/>
      <c r="Q243" s="12" t="str">
        <f>IF(O243="Nee","",IF(AND(ISBLANK(K243),ISBLANK(P243)),"",IF(ISBLANK(P243),_xlfn.XLOOKUP('RFC overzicht 2025'!K243,Instellingen!I:I,Instellingen!N:N,,1),_xlfn.XLOOKUP(P243,Instellingen!I:I,Instellingen!O:O,,1))))</f>
        <v/>
      </c>
      <c r="R243" s="10"/>
    </row>
    <row r="244" spans="2:18" x14ac:dyDescent="0.35">
      <c r="B244" s="4"/>
      <c r="E244" s="14"/>
      <c r="M244" s="1"/>
      <c r="N244" s="12" t="str">
        <f t="shared" si="3"/>
        <v/>
      </c>
      <c r="O244" s="1"/>
      <c r="P244" s="2"/>
      <c r="Q244" s="12" t="str">
        <f>IF(O244="Nee","",IF(AND(ISBLANK(K244),ISBLANK(P244)),"",IF(ISBLANK(P244),_xlfn.XLOOKUP('RFC overzicht 2025'!K244,Instellingen!I:I,Instellingen!N:N,,1),_xlfn.XLOOKUP(P244,Instellingen!I:I,Instellingen!O:O,,1))))</f>
        <v/>
      </c>
      <c r="R244" s="10"/>
    </row>
    <row r="245" spans="2:18" x14ac:dyDescent="0.35">
      <c r="B245" s="4"/>
      <c r="E245" s="14"/>
      <c r="M245" s="1"/>
      <c r="N245" s="12" t="str">
        <f t="shared" si="3"/>
        <v/>
      </c>
      <c r="O245" s="1"/>
      <c r="P245" s="2"/>
      <c r="Q245" s="12" t="str">
        <f>IF(O245="Nee","",IF(AND(ISBLANK(K245),ISBLANK(P245)),"",IF(ISBLANK(P245),_xlfn.XLOOKUP('RFC overzicht 2025'!K245,Instellingen!I:I,Instellingen!N:N,,1),_xlfn.XLOOKUP(P245,Instellingen!I:I,Instellingen!O:O,,1))))</f>
        <v/>
      </c>
      <c r="R245" s="10"/>
    </row>
    <row r="246" spans="2:18" x14ac:dyDescent="0.35">
      <c r="B246" s="4"/>
      <c r="E246" s="14"/>
      <c r="M246" s="1"/>
      <c r="N246" s="12" t="str">
        <f t="shared" si="3"/>
        <v/>
      </c>
      <c r="O246" s="1"/>
      <c r="P246" s="2"/>
      <c r="Q246" s="12" t="str">
        <f>IF(O246="Nee","",IF(AND(ISBLANK(K246),ISBLANK(P246)),"",IF(ISBLANK(P246),_xlfn.XLOOKUP('RFC overzicht 2025'!K246,Instellingen!I:I,Instellingen!N:N,,1),_xlfn.XLOOKUP(P246,Instellingen!I:I,Instellingen!O:O,,1))))</f>
        <v/>
      </c>
      <c r="R246" s="10"/>
    </row>
    <row r="247" spans="2:18" x14ac:dyDescent="0.35">
      <c r="B247" s="4"/>
      <c r="E247" s="14"/>
      <c r="M247" s="1"/>
      <c r="N247" s="12" t="str">
        <f t="shared" si="3"/>
        <v/>
      </c>
      <c r="O247" s="1"/>
      <c r="P247" s="2"/>
      <c r="Q247" s="12" t="str">
        <f>IF(O247="Nee","",IF(AND(ISBLANK(K247),ISBLANK(P247)),"",IF(ISBLANK(P247),_xlfn.XLOOKUP('RFC overzicht 2025'!K247,Instellingen!I:I,Instellingen!N:N,,1),_xlfn.XLOOKUP(P247,Instellingen!I:I,Instellingen!O:O,,1))))</f>
        <v/>
      </c>
      <c r="R247" s="10"/>
    </row>
    <row r="248" spans="2:18" x14ac:dyDescent="0.35">
      <c r="B248" s="4"/>
      <c r="E248" s="14"/>
      <c r="M248" s="1"/>
      <c r="N248" s="12" t="str">
        <f t="shared" si="3"/>
        <v/>
      </c>
      <c r="O248" s="1"/>
      <c r="P248" s="2"/>
      <c r="Q248" s="12" t="str">
        <f>IF(O248="Nee","",IF(AND(ISBLANK(K248),ISBLANK(P248)),"",IF(ISBLANK(P248),_xlfn.XLOOKUP('RFC overzicht 2025'!K248,Instellingen!I:I,Instellingen!N:N,,1),_xlfn.XLOOKUP(P248,Instellingen!I:I,Instellingen!O:O,,1))))</f>
        <v/>
      </c>
      <c r="R248" s="10"/>
    </row>
    <row r="249" spans="2:18" x14ac:dyDescent="0.35">
      <c r="B249" s="4"/>
      <c r="E249" s="14"/>
      <c r="M249" s="1"/>
      <c r="N249" s="12" t="str">
        <f t="shared" si="3"/>
        <v/>
      </c>
      <c r="O249" s="1"/>
      <c r="P249" s="2"/>
      <c r="Q249" s="12" t="str">
        <f>IF(O249="Nee","",IF(AND(ISBLANK(K249),ISBLANK(P249)),"",IF(ISBLANK(P249),_xlfn.XLOOKUP('RFC overzicht 2025'!K249,Instellingen!I:I,Instellingen!N:N,,1),_xlfn.XLOOKUP(P249,Instellingen!I:I,Instellingen!O:O,,1))))</f>
        <v/>
      </c>
      <c r="R249" s="10"/>
    </row>
    <row r="250" spans="2:18" x14ac:dyDescent="0.35">
      <c r="B250" s="4"/>
      <c r="E250" s="14"/>
      <c r="M250" s="1"/>
      <c r="N250" s="12" t="str">
        <f t="shared" si="3"/>
        <v/>
      </c>
      <c r="O250" s="1"/>
      <c r="P250" s="2"/>
      <c r="Q250" s="12" t="str">
        <f>IF(O250="Nee","",IF(AND(ISBLANK(K250),ISBLANK(P250)),"",IF(ISBLANK(P250),_xlfn.XLOOKUP('RFC overzicht 2025'!K250,Instellingen!I:I,Instellingen!N:N,,1),_xlfn.XLOOKUP(P250,Instellingen!I:I,Instellingen!O:O,,1))))</f>
        <v/>
      </c>
      <c r="R250" s="10"/>
    </row>
    <row r="251" spans="2:18" x14ac:dyDescent="0.35">
      <c r="B251" s="4"/>
      <c r="E251" s="14"/>
      <c r="M251" s="1"/>
      <c r="N251" s="12" t="str">
        <f t="shared" si="3"/>
        <v/>
      </c>
      <c r="O251" s="1"/>
      <c r="P251" s="2"/>
      <c r="Q251" s="12" t="str">
        <f>IF(O251="Nee","",IF(AND(ISBLANK(K251),ISBLANK(P251)),"",IF(ISBLANK(P251),_xlfn.XLOOKUP('RFC overzicht 2025'!K251,Instellingen!I:I,Instellingen!N:N,,1),_xlfn.XLOOKUP(P251,Instellingen!I:I,Instellingen!O:O,,1))))</f>
        <v/>
      </c>
      <c r="R251" s="10"/>
    </row>
    <row r="252" spans="2:18" x14ac:dyDescent="0.35">
      <c r="B252" s="4"/>
      <c r="E252" s="14"/>
      <c r="M252" s="1"/>
      <c r="N252" s="12" t="str">
        <f t="shared" si="3"/>
        <v/>
      </c>
      <c r="O252" s="1"/>
      <c r="P252" s="2"/>
      <c r="Q252" s="12" t="str">
        <f>IF(O252="Nee","",IF(AND(ISBLANK(K252),ISBLANK(P252)),"",IF(ISBLANK(P252),_xlfn.XLOOKUP('RFC overzicht 2025'!K252,Instellingen!I:I,Instellingen!N:N,,1),_xlfn.XLOOKUP(P252,Instellingen!I:I,Instellingen!O:O,,1))))</f>
        <v/>
      </c>
      <c r="R252" s="10"/>
    </row>
    <row r="253" spans="2:18" x14ac:dyDescent="0.35">
      <c r="B253" s="4"/>
      <c r="E253" s="14"/>
      <c r="M253" s="1"/>
      <c r="N253" s="12" t="str">
        <f t="shared" si="3"/>
        <v/>
      </c>
      <c r="O253" s="1"/>
      <c r="P253" s="2"/>
      <c r="Q253" s="12" t="str">
        <f>IF(O253="Nee","",IF(AND(ISBLANK(K253),ISBLANK(P253)),"",IF(ISBLANK(P253),_xlfn.XLOOKUP('RFC overzicht 2025'!K253,Instellingen!I:I,Instellingen!N:N,,1),_xlfn.XLOOKUP(P253,Instellingen!I:I,Instellingen!O:O,,1))))</f>
        <v/>
      </c>
      <c r="R253" s="10"/>
    </row>
    <row r="254" spans="2:18" x14ac:dyDescent="0.35">
      <c r="B254" s="4"/>
      <c r="E254" s="14"/>
      <c r="M254" s="1"/>
      <c r="N254" s="12" t="str">
        <f t="shared" si="3"/>
        <v/>
      </c>
      <c r="O254" s="1"/>
      <c r="P254" s="2"/>
      <c r="Q254" s="12" t="str">
        <f>IF(O254="Nee","",IF(AND(ISBLANK(K254),ISBLANK(P254)),"",IF(ISBLANK(P254),_xlfn.XLOOKUP('RFC overzicht 2025'!K254,Instellingen!I:I,Instellingen!N:N,,1),_xlfn.XLOOKUP(P254,Instellingen!I:I,Instellingen!O:O,,1))))</f>
        <v/>
      </c>
      <c r="R254" s="10"/>
    </row>
    <row r="255" spans="2:18" x14ac:dyDescent="0.35">
      <c r="B255" s="4"/>
      <c r="E255" s="14"/>
      <c r="M255" s="1"/>
      <c r="N255" s="12" t="str">
        <f t="shared" si="3"/>
        <v/>
      </c>
      <c r="O255" s="1"/>
      <c r="P255" s="2"/>
      <c r="Q255" s="12" t="str">
        <f>IF(O255="Nee","",IF(AND(ISBLANK(K255),ISBLANK(P255)),"",IF(ISBLANK(P255),_xlfn.XLOOKUP('RFC overzicht 2025'!K255,Instellingen!I:I,Instellingen!N:N,,1),_xlfn.XLOOKUP(P255,Instellingen!I:I,Instellingen!O:O,,1))))</f>
        <v/>
      </c>
      <c r="R255" s="10"/>
    </row>
    <row r="256" spans="2:18" x14ac:dyDescent="0.35">
      <c r="B256" s="4"/>
      <c r="E256" s="14"/>
      <c r="M256" s="1"/>
      <c r="N256" s="12" t="str">
        <f t="shared" si="3"/>
        <v/>
      </c>
      <c r="O256" s="1"/>
      <c r="P256" s="2"/>
      <c r="Q256" s="12" t="str">
        <f>IF(O256="Nee","",IF(AND(ISBLANK(K256),ISBLANK(P256)),"",IF(ISBLANK(P256),_xlfn.XLOOKUP('RFC overzicht 2025'!K256,Instellingen!I:I,Instellingen!N:N,,1),_xlfn.XLOOKUP(P256,Instellingen!I:I,Instellingen!O:O,,1))))</f>
        <v/>
      </c>
      <c r="R256" s="10"/>
    </row>
    <row r="257" spans="2:18" x14ac:dyDescent="0.35">
      <c r="B257" s="4"/>
      <c r="E257" s="14"/>
      <c r="M257" s="1"/>
      <c r="N257" s="12" t="str">
        <f t="shared" si="3"/>
        <v/>
      </c>
      <c r="O257" s="1"/>
      <c r="P257" s="2"/>
      <c r="Q257" s="12" t="str">
        <f>IF(O257="Nee","",IF(AND(ISBLANK(K257),ISBLANK(P257)),"",IF(ISBLANK(P257),_xlfn.XLOOKUP('RFC overzicht 2025'!K257,Instellingen!I:I,Instellingen!N:N,,1),_xlfn.XLOOKUP(P257,Instellingen!I:I,Instellingen!O:O,,1))))</f>
        <v/>
      </c>
      <c r="R257" s="10"/>
    </row>
    <row r="258" spans="2:18" x14ac:dyDescent="0.35">
      <c r="B258" s="4"/>
      <c r="E258" s="14"/>
      <c r="M258" s="1"/>
      <c r="N258" s="12" t="str">
        <f t="shared" ref="N258:N321" si="4">IF(M258="Ja",L258+7,IF(M258="Nee",L258+14,""))</f>
        <v/>
      </c>
      <c r="O258" s="1"/>
      <c r="P258" s="2"/>
      <c r="Q258" s="12" t="str">
        <f>IF(O258="Nee","",IF(AND(ISBLANK(K258),ISBLANK(P258)),"",IF(ISBLANK(P258),_xlfn.XLOOKUP('RFC overzicht 2025'!K258,Instellingen!I:I,Instellingen!N:N,,1),_xlfn.XLOOKUP(P258,Instellingen!I:I,Instellingen!O:O,,1))))</f>
        <v/>
      </c>
      <c r="R258" s="10"/>
    </row>
    <row r="259" spans="2:18" x14ac:dyDescent="0.35">
      <c r="B259" s="4"/>
      <c r="E259" s="14"/>
      <c r="M259" s="1"/>
      <c r="N259" s="12" t="str">
        <f t="shared" si="4"/>
        <v/>
      </c>
      <c r="O259" s="1"/>
      <c r="P259" s="2"/>
      <c r="Q259" s="12" t="str">
        <f>IF(O259="Nee","",IF(AND(ISBLANK(K259),ISBLANK(P259)),"",IF(ISBLANK(P259),_xlfn.XLOOKUP('RFC overzicht 2025'!K259,Instellingen!I:I,Instellingen!N:N,,1),_xlfn.XLOOKUP(P259,Instellingen!I:I,Instellingen!O:O,,1))))</f>
        <v/>
      </c>
      <c r="R259" s="10"/>
    </row>
    <row r="260" spans="2:18" x14ac:dyDescent="0.35">
      <c r="B260" s="4"/>
      <c r="E260" s="14"/>
      <c r="M260" s="1"/>
      <c r="N260" s="12" t="str">
        <f t="shared" si="4"/>
        <v/>
      </c>
      <c r="O260" s="1"/>
      <c r="P260" s="2"/>
      <c r="Q260" s="12" t="str">
        <f>IF(O260="Nee","",IF(AND(ISBLANK(K260),ISBLANK(P260)),"",IF(ISBLANK(P260),_xlfn.XLOOKUP('RFC overzicht 2025'!K260,Instellingen!I:I,Instellingen!N:N,,1),_xlfn.XLOOKUP(P260,Instellingen!I:I,Instellingen!O:O,,1))))</f>
        <v/>
      </c>
      <c r="R260" s="10"/>
    </row>
    <row r="261" spans="2:18" x14ac:dyDescent="0.35">
      <c r="B261" s="4"/>
      <c r="E261" s="14"/>
      <c r="M261" s="1"/>
      <c r="N261" s="12" t="str">
        <f t="shared" si="4"/>
        <v/>
      </c>
      <c r="O261" s="1"/>
      <c r="P261" s="2"/>
      <c r="Q261" s="12" t="str">
        <f>IF(O261="Nee","",IF(AND(ISBLANK(K261),ISBLANK(P261)),"",IF(ISBLANK(P261),_xlfn.XLOOKUP('RFC overzicht 2025'!K261,Instellingen!I:I,Instellingen!N:N,,1),_xlfn.XLOOKUP(P261,Instellingen!I:I,Instellingen!O:O,,1))))</f>
        <v/>
      </c>
      <c r="R261" s="10"/>
    </row>
    <row r="262" spans="2:18" x14ac:dyDescent="0.35">
      <c r="B262" s="4"/>
      <c r="E262" s="14"/>
      <c r="M262" s="1"/>
      <c r="N262" s="12" t="str">
        <f t="shared" si="4"/>
        <v/>
      </c>
      <c r="O262" s="1"/>
      <c r="P262" s="2"/>
      <c r="Q262" s="12" t="str">
        <f>IF(O262="Nee","",IF(AND(ISBLANK(K262),ISBLANK(P262)),"",IF(ISBLANK(P262),_xlfn.XLOOKUP('RFC overzicht 2025'!K262,Instellingen!I:I,Instellingen!N:N,,1),_xlfn.XLOOKUP(P262,Instellingen!I:I,Instellingen!O:O,,1))))</f>
        <v/>
      </c>
      <c r="R262" s="10"/>
    </row>
    <row r="263" spans="2:18" x14ac:dyDescent="0.35">
      <c r="B263" s="4"/>
      <c r="E263" s="14"/>
      <c r="M263" s="1"/>
      <c r="N263" s="12" t="str">
        <f t="shared" si="4"/>
        <v/>
      </c>
      <c r="O263" s="1"/>
      <c r="P263" s="2"/>
      <c r="Q263" s="12" t="str">
        <f>IF(O263="Nee","",IF(AND(ISBLANK(K263),ISBLANK(P263)),"",IF(ISBLANK(P263),_xlfn.XLOOKUP('RFC overzicht 2025'!K263,Instellingen!I:I,Instellingen!N:N,,1),_xlfn.XLOOKUP(P263,Instellingen!I:I,Instellingen!O:O,,1))))</f>
        <v/>
      </c>
      <c r="R263" s="10"/>
    </row>
    <row r="264" spans="2:18" x14ac:dyDescent="0.35">
      <c r="B264" s="4"/>
      <c r="E264" s="14"/>
      <c r="M264" s="1"/>
      <c r="N264" s="12" t="str">
        <f t="shared" si="4"/>
        <v/>
      </c>
      <c r="O264" s="1"/>
      <c r="P264" s="2"/>
      <c r="Q264" s="12" t="str">
        <f>IF(O264="Nee","",IF(AND(ISBLANK(K264),ISBLANK(P264)),"",IF(ISBLANK(P264),_xlfn.XLOOKUP('RFC overzicht 2025'!K264,Instellingen!I:I,Instellingen!N:N,,1),_xlfn.XLOOKUP(P264,Instellingen!I:I,Instellingen!O:O,,1))))</f>
        <v/>
      </c>
      <c r="R264" s="10"/>
    </row>
    <row r="265" spans="2:18" x14ac:dyDescent="0.35">
      <c r="B265" s="4"/>
      <c r="E265" s="14"/>
      <c r="M265" s="1"/>
      <c r="N265" s="12" t="str">
        <f t="shared" si="4"/>
        <v/>
      </c>
      <c r="O265" s="1"/>
      <c r="P265" s="2"/>
      <c r="Q265" s="12" t="str">
        <f>IF(O265="Nee","",IF(AND(ISBLANK(K265),ISBLANK(P265)),"",IF(ISBLANK(P265),_xlfn.XLOOKUP('RFC overzicht 2025'!K265,Instellingen!I:I,Instellingen!N:N,,1),_xlfn.XLOOKUP(P265,Instellingen!I:I,Instellingen!O:O,,1))))</f>
        <v/>
      </c>
      <c r="R265" s="10"/>
    </row>
    <row r="266" spans="2:18" x14ac:dyDescent="0.35">
      <c r="B266" s="4"/>
      <c r="E266" s="14"/>
      <c r="M266" s="1"/>
      <c r="N266" s="12" t="str">
        <f t="shared" si="4"/>
        <v/>
      </c>
      <c r="O266" s="1"/>
      <c r="P266" s="2"/>
      <c r="Q266" s="12" t="str">
        <f>IF(O266="Nee","",IF(AND(ISBLANK(K266),ISBLANK(P266)),"",IF(ISBLANK(P266),_xlfn.XLOOKUP('RFC overzicht 2025'!K266,Instellingen!I:I,Instellingen!N:N,,1),_xlfn.XLOOKUP(P266,Instellingen!I:I,Instellingen!O:O,,1))))</f>
        <v/>
      </c>
      <c r="R266" s="10"/>
    </row>
    <row r="267" spans="2:18" x14ac:dyDescent="0.35">
      <c r="B267" s="4"/>
      <c r="E267" s="14"/>
      <c r="M267" s="1"/>
      <c r="N267" s="12" t="str">
        <f t="shared" si="4"/>
        <v/>
      </c>
      <c r="O267" s="1"/>
      <c r="P267" s="2"/>
      <c r="Q267" s="12" t="str">
        <f>IF(O267="Nee","",IF(AND(ISBLANK(K267),ISBLANK(P267)),"",IF(ISBLANK(P267),_xlfn.XLOOKUP('RFC overzicht 2025'!K267,Instellingen!I:I,Instellingen!N:N,,1),_xlfn.XLOOKUP(P267,Instellingen!I:I,Instellingen!O:O,,1))))</f>
        <v/>
      </c>
      <c r="R267" s="10"/>
    </row>
    <row r="268" spans="2:18" x14ac:dyDescent="0.35">
      <c r="B268" s="4"/>
      <c r="E268" s="14"/>
      <c r="M268" s="1"/>
      <c r="N268" s="12" t="str">
        <f t="shared" si="4"/>
        <v/>
      </c>
      <c r="O268" s="1"/>
      <c r="P268" s="2"/>
      <c r="Q268" s="12" t="str">
        <f>IF(O268="Nee","",IF(AND(ISBLANK(K268),ISBLANK(P268)),"",IF(ISBLANK(P268),_xlfn.XLOOKUP('RFC overzicht 2025'!K268,Instellingen!I:I,Instellingen!N:N,,1),_xlfn.XLOOKUP(P268,Instellingen!I:I,Instellingen!O:O,,1))))</f>
        <v/>
      </c>
      <c r="R268" s="10"/>
    </row>
    <row r="269" spans="2:18" x14ac:dyDescent="0.35">
      <c r="B269" s="4"/>
      <c r="E269" s="14"/>
      <c r="M269" s="1"/>
      <c r="N269" s="12" t="str">
        <f t="shared" si="4"/>
        <v/>
      </c>
      <c r="O269" s="1"/>
      <c r="P269" s="2"/>
      <c r="Q269" s="12" t="str">
        <f>IF(O269="Nee","",IF(AND(ISBLANK(K269),ISBLANK(P269)),"",IF(ISBLANK(P269),_xlfn.XLOOKUP('RFC overzicht 2025'!K269,Instellingen!I:I,Instellingen!N:N,,1),_xlfn.XLOOKUP(P269,Instellingen!I:I,Instellingen!O:O,,1))))</f>
        <v/>
      </c>
      <c r="R269" s="10"/>
    </row>
    <row r="270" spans="2:18" x14ac:dyDescent="0.35">
      <c r="B270" s="4"/>
      <c r="E270" s="14"/>
      <c r="M270" s="1"/>
      <c r="N270" s="12" t="str">
        <f t="shared" si="4"/>
        <v/>
      </c>
      <c r="O270" s="1"/>
      <c r="P270" s="2"/>
      <c r="Q270" s="12" t="str">
        <f>IF(O270="Nee","",IF(AND(ISBLANK(K270),ISBLANK(P270)),"",IF(ISBLANK(P270),_xlfn.XLOOKUP('RFC overzicht 2025'!K270,Instellingen!I:I,Instellingen!N:N,,1),_xlfn.XLOOKUP(P270,Instellingen!I:I,Instellingen!O:O,,1))))</f>
        <v/>
      </c>
      <c r="R270" s="10"/>
    </row>
    <row r="271" spans="2:18" x14ac:dyDescent="0.35">
      <c r="B271" s="4"/>
      <c r="E271" s="14"/>
      <c r="M271" s="1"/>
      <c r="N271" s="12" t="str">
        <f t="shared" si="4"/>
        <v/>
      </c>
      <c r="O271" s="1"/>
      <c r="P271" s="2"/>
      <c r="Q271" s="12" t="str">
        <f>IF(O271="Nee","",IF(AND(ISBLANK(K271),ISBLANK(P271)),"",IF(ISBLANK(P271),_xlfn.XLOOKUP('RFC overzicht 2025'!K271,Instellingen!I:I,Instellingen!N:N,,1),_xlfn.XLOOKUP(P271,Instellingen!I:I,Instellingen!O:O,,1))))</f>
        <v/>
      </c>
      <c r="R271" s="10"/>
    </row>
    <row r="272" spans="2:18" x14ac:dyDescent="0.35">
      <c r="B272" s="4"/>
      <c r="E272" s="14"/>
      <c r="M272" s="1"/>
      <c r="N272" s="12" t="str">
        <f t="shared" si="4"/>
        <v/>
      </c>
      <c r="O272" s="1"/>
      <c r="P272" s="2"/>
      <c r="Q272" s="12" t="str">
        <f>IF(O272="Nee","",IF(AND(ISBLANK(K272),ISBLANK(P272)),"",IF(ISBLANK(P272),_xlfn.XLOOKUP('RFC overzicht 2025'!K272,Instellingen!I:I,Instellingen!N:N,,1),_xlfn.XLOOKUP(P272,Instellingen!I:I,Instellingen!O:O,,1))))</f>
        <v/>
      </c>
      <c r="R272" s="10"/>
    </row>
    <row r="273" spans="2:18" x14ac:dyDescent="0.35">
      <c r="B273" s="4"/>
      <c r="E273" s="14"/>
      <c r="M273" s="1"/>
      <c r="N273" s="12" t="str">
        <f t="shared" si="4"/>
        <v/>
      </c>
      <c r="O273" s="1"/>
      <c r="P273" s="2"/>
      <c r="Q273" s="12" t="str">
        <f>IF(O273="Nee","",IF(AND(ISBLANK(K273),ISBLANK(P273)),"",IF(ISBLANK(P273),_xlfn.XLOOKUP('RFC overzicht 2025'!K273,Instellingen!I:I,Instellingen!N:N,,1),_xlfn.XLOOKUP(P273,Instellingen!I:I,Instellingen!O:O,,1))))</f>
        <v/>
      </c>
      <c r="R273" s="10"/>
    </row>
    <row r="274" spans="2:18" x14ac:dyDescent="0.35">
      <c r="B274" s="4"/>
      <c r="E274" s="14"/>
      <c r="M274" s="1"/>
      <c r="N274" s="12" t="str">
        <f t="shared" si="4"/>
        <v/>
      </c>
      <c r="O274" s="1"/>
      <c r="P274" s="2"/>
      <c r="Q274" s="12" t="str">
        <f>IF(O274="Nee","",IF(AND(ISBLANK(K274),ISBLANK(P274)),"",IF(ISBLANK(P274),_xlfn.XLOOKUP('RFC overzicht 2025'!K274,Instellingen!I:I,Instellingen!N:N,,1),_xlfn.XLOOKUP(P274,Instellingen!I:I,Instellingen!O:O,,1))))</f>
        <v/>
      </c>
      <c r="R274" s="10"/>
    </row>
    <row r="275" spans="2:18" x14ac:dyDescent="0.35">
      <c r="B275" s="4"/>
      <c r="E275" s="14"/>
      <c r="M275" s="1"/>
      <c r="N275" s="12" t="str">
        <f t="shared" si="4"/>
        <v/>
      </c>
      <c r="O275" s="1"/>
      <c r="P275" s="2"/>
      <c r="Q275" s="12" t="str">
        <f>IF(O275="Nee","",IF(AND(ISBLANK(K275),ISBLANK(P275)),"",IF(ISBLANK(P275),_xlfn.XLOOKUP('RFC overzicht 2025'!K275,Instellingen!I:I,Instellingen!N:N,,1),_xlfn.XLOOKUP(P275,Instellingen!I:I,Instellingen!O:O,,1))))</f>
        <v/>
      </c>
      <c r="R275" s="10"/>
    </row>
    <row r="276" spans="2:18" x14ac:dyDescent="0.35">
      <c r="B276" s="4"/>
      <c r="E276" s="14"/>
      <c r="M276" s="1"/>
      <c r="N276" s="12" t="str">
        <f t="shared" si="4"/>
        <v/>
      </c>
      <c r="O276" s="1"/>
      <c r="P276" s="2"/>
      <c r="Q276" s="12" t="str">
        <f>IF(O276="Nee","",IF(AND(ISBLANK(K276),ISBLANK(P276)),"",IF(ISBLANK(P276),_xlfn.XLOOKUP('RFC overzicht 2025'!K276,Instellingen!I:I,Instellingen!N:N,,1),_xlfn.XLOOKUP(P276,Instellingen!I:I,Instellingen!O:O,,1))))</f>
        <v/>
      </c>
      <c r="R276" s="10"/>
    </row>
    <row r="277" spans="2:18" x14ac:dyDescent="0.35">
      <c r="B277" s="4"/>
      <c r="E277" s="14"/>
      <c r="M277" s="1"/>
      <c r="N277" s="12" t="str">
        <f t="shared" si="4"/>
        <v/>
      </c>
      <c r="O277" s="1"/>
      <c r="P277" s="2"/>
      <c r="Q277" s="12" t="str">
        <f>IF(O277="Nee","",IF(AND(ISBLANK(K277),ISBLANK(P277)),"",IF(ISBLANK(P277),_xlfn.XLOOKUP('RFC overzicht 2025'!K277,Instellingen!I:I,Instellingen!N:N,,1),_xlfn.XLOOKUP(P277,Instellingen!I:I,Instellingen!O:O,,1))))</f>
        <v/>
      </c>
      <c r="R277" s="10"/>
    </row>
    <row r="278" spans="2:18" x14ac:dyDescent="0.35">
      <c r="B278" s="4"/>
      <c r="E278" s="14"/>
      <c r="M278" s="1"/>
      <c r="N278" s="12" t="str">
        <f t="shared" si="4"/>
        <v/>
      </c>
      <c r="O278" s="1"/>
      <c r="P278" s="2"/>
      <c r="Q278" s="12" t="str">
        <f>IF(O278="Nee","",IF(AND(ISBLANK(K278),ISBLANK(P278)),"",IF(ISBLANK(P278),_xlfn.XLOOKUP('RFC overzicht 2025'!K278,Instellingen!I:I,Instellingen!N:N,,1),_xlfn.XLOOKUP(P278,Instellingen!I:I,Instellingen!O:O,,1))))</f>
        <v/>
      </c>
      <c r="R278" s="10"/>
    </row>
    <row r="279" spans="2:18" x14ac:dyDescent="0.35">
      <c r="B279" s="4"/>
      <c r="E279" s="14"/>
      <c r="M279" s="1"/>
      <c r="N279" s="12" t="str">
        <f t="shared" si="4"/>
        <v/>
      </c>
      <c r="O279" s="1"/>
      <c r="P279" s="2"/>
      <c r="Q279" s="12" t="str">
        <f>IF(O279="Nee","",IF(AND(ISBLANK(K279),ISBLANK(P279)),"",IF(ISBLANK(P279),_xlfn.XLOOKUP('RFC overzicht 2025'!K279,Instellingen!I:I,Instellingen!N:N,,1),_xlfn.XLOOKUP(P279,Instellingen!I:I,Instellingen!O:O,,1))))</f>
        <v/>
      </c>
      <c r="R279" s="10"/>
    </row>
    <row r="280" spans="2:18" x14ac:dyDescent="0.35">
      <c r="B280" s="4"/>
      <c r="E280" s="14"/>
      <c r="M280" s="1"/>
      <c r="N280" s="12" t="str">
        <f t="shared" si="4"/>
        <v/>
      </c>
      <c r="O280" s="1"/>
      <c r="P280" s="2"/>
      <c r="Q280" s="12" t="str">
        <f>IF(O280="Nee","",IF(AND(ISBLANK(K280),ISBLANK(P280)),"",IF(ISBLANK(P280),_xlfn.XLOOKUP('RFC overzicht 2025'!K280,Instellingen!I:I,Instellingen!N:N,,1),_xlfn.XLOOKUP(P280,Instellingen!I:I,Instellingen!O:O,,1))))</f>
        <v/>
      </c>
      <c r="R280" s="10"/>
    </row>
    <row r="281" spans="2:18" x14ac:dyDescent="0.35">
      <c r="B281" s="4"/>
      <c r="E281" s="14"/>
      <c r="M281" s="1"/>
      <c r="N281" s="12" t="str">
        <f t="shared" si="4"/>
        <v/>
      </c>
      <c r="O281" s="1"/>
      <c r="P281" s="2"/>
      <c r="Q281" s="12" t="str">
        <f>IF(O281="Nee","",IF(AND(ISBLANK(K281),ISBLANK(P281)),"",IF(ISBLANK(P281),_xlfn.XLOOKUP('RFC overzicht 2025'!K281,Instellingen!I:I,Instellingen!N:N,,1),_xlfn.XLOOKUP(P281,Instellingen!I:I,Instellingen!O:O,,1))))</f>
        <v/>
      </c>
      <c r="R281" s="10"/>
    </row>
    <row r="282" spans="2:18" x14ac:dyDescent="0.35">
      <c r="B282" s="4"/>
      <c r="E282" s="14"/>
      <c r="M282" s="1"/>
      <c r="N282" s="12" t="str">
        <f t="shared" si="4"/>
        <v/>
      </c>
      <c r="O282" s="1"/>
      <c r="P282" s="2"/>
      <c r="Q282" s="12" t="str">
        <f>IF(O282="Nee","",IF(AND(ISBLANK(K282),ISBLANK(P282)),"",IF(ISBLANK(P282),_xlfn.XLOOKUP('RFC overzicht 2025'!K282,Instellingen!I:I,Instellingen!N:N,,1),_xlfn.XLOOKUP(P282,Instellingen!I:I,Instellingen!O:O,,1))))</f>
        <v/>
      </c>
      <c r="R282" s="10"/>
    </row>
    <row r="283" spans="2:18" x14ac:dyDescent="0.35">
      <c r="B283" s="4"/>
      <c r="E283" s="14"/>
      <c r="M283" s="1"/>
      <c r="N283" s="12" t="str">
        <f t="shared" si="4"/>
        <v/>
      </c>
      <c r="O283" s="1"/>
      <c r="P283" s="2"/>
      <c r="Q283" s="12" t="str">
        <f>IF(O283="Nee","",IF(AND(ISBLANK(K283),ISBLANK(P283)),"",IF(ISBLANK(P283),_xlfn.XLOOKUP('RFC overzicht 2025'!K283,Instellingen!I:I,Instellingen!N:N,,1),_xlfn.XLOOKUP(P283,Instellingen!I:I,Instellingen!O:O,,1))))</f>
        <v/>
      </c>
      <c r="R283" s="10"/>
    </row>
    <row r="284" spans="2:18" x14ac:dyDescent="0.35">
      <c r="B284" s="4"/>
      <c r="E284" s="14"/>
      <c r="M284" s="1"/>
      <c r="N284" s="12" t="str">
        <f t="shared" si="4"/>
        <v/>
      </c>
      <c r="O284" s="1"/>
      <c r="P284" s="2"/>
      <c r="Q284" s="12" t="str">
        <f>IF(O284="Nee","",IF(AND(ISBLANK(K284),ISBLANK(P284)),"",IF(ISBLANK(P284),_xlfn.XLOOKUP('RFC overzicht 2025'!K284,Instellingen!I:I,Instellingen!N:N,,1),_xlfn.XLOOKUP(P284,Instellingen!I:I,Instellingen!O:O,,1))))</f>
        <v/>
      </c>
      <c r="R284" s="10"/>
    </row>
    <row r="285" spans="2:18" x14ac:dyDescent="0.35">
      <c r="B285" s="4"/>
      <c r="E285" s="14"/>
      <c r="M285" s="1"/>
      <c r="N285" s="12" t="str">
        <f t="shared" si="4"/>
        <v/>
      </c>
      <c r="O285" s="1"/>
      <c r="P285" s="2"/>
      <c r="Q285" s="12" t="str">
        <f>IF(O285="Nee","",IF(AND(ISBLANK(K285),ISBLANK(P285)),"",IF(ISBLANK(P285),_xlfn.XLOOKUP('RFC overzicht 2025'!K285,Instellingen!I:I,Instellingen!N:N,,1),_xlfn.XLOOKUP(P285,Instellingen!I:I,Instellingen!O:O,,1))))</f>
        <v/>
      </c>
      <c r="R285" s="10"/>
    </row>
    <row r="286" spans="2:18" x14ac:dyDescent="0.35">
      <c r="B286" s="4"/>
      <c r="E286" s="14"/>
      <c r="M286" s="1"/>
      <c r="N286" s="12" t="str">
        <f t="shared" si="4"/>
        <v/>
      </c>
      <c r="O286" s="1"/>
      <c r="P286" s="2"/>
      <c r="Q286" s="12" t="str">
        <f>IF(O286="Nee","",IF(AND(ISBLANK(K286),ISBLANK(P286)),"",IF(ISBLANK(P286),_xlfn.XLOOKUP('RFC overzicht 2025'!K286,Instellingen!I:I,Instellingen!N:N,,1),_xlfn.XLOOKUP(P286,Instellingen!I:I,Instellingen!O:O,,1))))</f>
        <v/>
      </c>
      <c r="R286" s="10"/>
    </row>
    <row r="287" spans="2:18" x14ac:dyDescent="0.35">
      <c r="B287" s="4"/>
      <c r="E287" s="14"/>
      <c r="M287" s="1"/>
      <c r="N287" s="12" t="str">
        <f t="shared" si="4"/>
        <v/>
      </c>
      <c r="O287" s="1"/>
      <c r="P287" s="2"/>
      <c r="Q287" s="12" t="str">
        <f>IF(O287="Nee","",IF(AND(ISBLANK(K287),ISBLANK(P287)),"",IF(ISBLANK(P287),_xlfn.XLOOKUP('RFC overzicht 2025'!K287,Instellingen!I:I,Instellingen!N:N,,1),_xlfn.XLOOKUP(P287,Instellingen!I:I,Instellingen!O:O,,1))))</f>
        <v/>
      </c>
      <c r="R287" s="10"/>
    </row>
    <row r="288" spans="2:18" x14ac:dyDescent="0.35">
      <c r="B288" s="4"/>
      <c r="E288" s="14"/>
      <c r="M288" s="1"/>
      <c r="N288" s="12" t="str">
        <f t="shared" si="4"/>
        <v/>
      </c>
      <c r="O288" s="1"/>
      <c r="P288" s="2"/>
      <c r="Q288" s="12" t="str">
        <f>IF(O288="Nee","",IF(AND(ISBLANK(K288),ISBLANK(P288)),"",IF(ISBLANK(P288),_xlfn.XLOOKUP('RFC overzicht 2025'!K288,Instellingen!I:I,Instellingen!N:N,,1),_xlfn.XLOOKUP(P288,Instellingen!I:I,Instellingen!O:O,,1))))</f>
        <v/>
      </c>
      <c r="R288" s="10"/>
    </row>
    <row r="289" spans="2:18" x14ac:dyDescent="0.35">
      <c r="B289" s="4"/>
      <c r="E289" s="14"/>
      <c r="M289" s="1"/>
      <c r="N289" s="12" t="str">
        <f t="shared" si="4"/>
        <v/>
      </c>
      <c r="O289" s="1"/>
      <c r="P289" s="2"/>
      <c r="Q289" s="12" t="str">
        <f>IF(O289="Nee","",IF(AND(ISBLANK(K289),ISBLANK(P289)),"",IF(ISBLANK(P289),_xlfn.XLOOKUP('RFC overzicht 2025'!K289,Instellingen!I:I,Instellingen!N:N,,1),_xlfn.XLOOKUP(P289,Instellingen!I:I,Instellingen!O:O,,1))))</f>
        <v/>
      </c>
      <c r="R289" s="10"/>
    </row>
    <row r="290" spans="2:18" x14ac:dyDescent="0.35">
      <c r="B290" s="4"/>
      <c r="E290" s="14"/>
      <c r="M290" s="1"/>
      <c r="N290" s="12" t="str">
        <f t="shared" si="4"/>
        <v/>
      </c>
      <c r="O290" s="1"/>
      <c r="P290" s="2"/>
      <c r="Q290" s="12" t="str">
        <f>IF(O290="Nee","",IF(AND(ISBLANK(K290),ISBLANK(P290)),"",IF(ISBLANK(P290),_xlfn.XLOOKUP('RFC overzicht 2025'!K290,Instellingen!I:I,Instellingen!N:N,,1),_xlfn.XLOOKUP(P290,Instellingen!I:I,Instellingen!O:O,,1))))</f>
        <v/>
      </c>
      <c r="R290" s="10"/>
    </row>
    <row r="291" spans="2:18" x14ac:dyDescent="0.35">
      <c r="B291" s="4"/>
      <c r="E291" s="14"/>
      <c r="M291" s="1"/>
      <c r="N291" s="12" t="str">
        <f t="shared" si="4"/>
        <v/>
      </c>
      <c r="O291" s="1"/>
      <c r="P291" s="2"/>
      <c r="Q291" s="12" t="str">
        <f>IF(O291="Nee","",IF(AND(ISBLANK(K291),ISBLANK(P291)),"",IF(ISBLANK(P291),_xlfn.XLOOKUP('RFC overzicht 2025'!K291,Instellingen!I:I,Instellingen!N:N,,1),_xlfn.XLOOKUP(P291,Instellingen!I:I,Instellingen!O:O,,1))))</f>
        <v/>
      </c>
      <c r="R291" s="10"/>
    </row>
    <row r="292" spans="2:18" x14ac:dyDescent="0.35">
      <c r="B292" s="4"/>
      <c r="E292" s="14"/>
      <c r="M292" s="1"/>
      <c r="N292" s="12" t="str">
        <f t="shared" si="4"/>
        <v/>
      </c>
      <c r="O292" s="1"/>
      <c r="P292" s="2"/>
      <c r="Q292" s="12" t="str">
        <f>IF(O292="Nee","",IF(AND(ISBLANK(K292),ISBLANK(P292)),"",IF(ISBLANK(P292),_xlfn.XLOOKUP('RFC overzicht 2025'!K292,Instellingen!I:I,Instellingen!N:N,,1),_xlfn.XLOOKUP(P292,Instellingen!I:I,Instellingen!O:O,,1))))</f>
        <v/>
      </c>
      <c r="R292" s="10"/>
    </row>
    <row r="293" spans="2:18" x14ac:dyDescent="0.35">
      <c r="B293" s="4"/>
      <c r="E293" s="14"/>
      <c r="M293" s="1"/>
      <c r="N293" s="12" t="str">
        <f t="shared" si="4"/>
        <v/>
      </c>
      <c r="O293" s="1"/>
      <c r="P293" s="2"/>
      <c r="Q293" s="12" t="str">
        <f>IF(O293="Nee","",IF(AND(ISBLANK(K293),ISBLANK(P293)),"",IF(ISBLANK(P293),_xlfn.XLOOKUP('RFC overzicht 2025'!K293,Instellingen!I:I,Instellingen!N:N,,1),_xlfn.XLOOKUP(P293,Instellingen!I:I,Instellingen!O:O,,1))))</f>
        <v/>
      </c>
      <c r="R293" s="10"/>
    </row>
    <row r="294" spans="2:18" x14ac:dyDescent="0.35">
      <c r="B294" s="4"/>
      <c r="E294" s="14"/>
      <c r="M294" s="1"/>
      <c r="N294" s="12" t="str">
        <f t="shared" si="4"/>
        <v/>
      </c>
      <c r="O294" s="1"/>
      <c r="P294" s="2"/>
      <c r="Q294" s="12" t="str">
        <f>IF(O294="Nee","",IF(AND(ISBLANK(K294),ISBLANK(P294)),"",IF(ISBLANK(P294),_xlfn.XLOOKUP('RFC overzicht 2025'!K294,Instellingen!I:I,Instellingen!N:N,,1),_xlfn.XLOOKUP(P294,Instellingen!I:I,Instellingen!O:O,,1))))</f>
        <v/>
      </c>
      <c r="R294" s="10"/>
    </row>
    <row r="295" spans="2:18" x14ac:dyDescent="0.35">
      <c r="B295" s="4"/>
      <c r="E295" s="14"/>
      <c r="M295" s="1"/>
      <c r="N295" s="12" t="str">
        <f t="shared" si="4"/>
        <v/>
      </c>
      <c r="O295" s="1"/>
      <c r="P295" s="2"/>
      <c r="Q295" s="12" t="str">
        <f>IF(O295="Nee","",IF(AND(ISBLANK(K295),ISBLANK(P295)),"",IF(ISBLANK(P295),_xlfn.XLOOKUP('RFC overzicht 2025'!K295,Instellingen!I:I,Instellingen!N:N,,1),_xlfn.XLOOKUP(P295,Instellingen!I:I,Instellingen!O:O,,1))))</f>
        <v/>
      </c>
      <c r="R295" s="10"/>
    </row>
    <row r="296" spans="2:18" x14ac:dyDescent="0.35">
      <c r="B296" s="4"/>
      <c r="E296" s="14"/>
      <c r="M296" s="1"/>
      <c r="N296" s="12" t="str">
        <f t="shared" si="4"/>
        <v/>
      </c>
      <c r="O296" s="1"/>
      <c r="P296" s="2"/>
      <c r="Q296" s="12" t="str">
        <f>IF(O296="Nee","",IF(AND(ISBLANK(K296),ISBLANK(P296)),"",IF(ISBLANK(P296),_xlfn.XLOOKUP('RFC overzicht 2025'!K296,Instellingen!I:I,Instellingen!N:N,,1),_xlfn.XLOOKUP(P296,Instellingen!I:I,Instellingen!O:O,,1))))</f>
        <v/>
      </c>
      <c r="R296" s="10"/>
    </row>
    <row r="297" spans="2:18" x14ac:dyDescent="0.35">
      <c r="B297" s="4"/>
      <c r="E297" s="14"/>
      <c r="M297" s="1"/>
      <c r="N297" s="12" t="str">
        <f t="shared" si="4"/>
        <v/>
      </c>
      <c r="O297" s="1"/>
      <c r="P297" s="2"/>
      <c r="Q297" s="12" t="str">
        <f>IF(O297="Nee","",IF(AND(ISBLANK(K297),ISBLANK(P297)),"",IF(ISBLANK(P297),_xlfn.XLOOKUP('RFC overzicht 2025'!K297,Instellingen!I:I,Instellingen!N:N,,1),_xlfn.XLOOKUP(P297,Instellingen!I:I,Instellingen!O:O,,1))))</f>
        <v/>
      </c>
      <c r="R297" s="10"/>
    </row>
    <row r="298" spans="2:18" x14ac:dyDescent="0.35">
      <c r="B298" s="4"/>
      <c r="E298" s="14"/>
      <c r="M298" s="1"/>
      <c r="N298" s="12" t="str">
        <f t="shared" si="4"/>
        <v/>
      </c>
      <c r="O298" s="1"/>
      <c r="P298" s="2"/>
      <c r="Q298" s="12" t="str">
        <f>IF(O298="Nee","",IF(AND(ISBLANK(K298),ISBLANK(P298)),"",IF(ISBLANK(P298),_xlfn.XLOOKUP('RFC overzicht 2025'!K298,Instellingen!I:I,Instellingen!N:N,,1),_xlfn.XLOOKUP(P298,Instellingen!I:I,Instellingen!O:O,,1))))</f>
        <v/>
      </c>
      <c r="R298" s="10"/>
    </row>
    <row r="299" spans="2:18" x14ac:dyDescent="0.35">
      <c r="B299" s="4"/>
      <c r="E299" s="14"/>
      <c r="M299" s="1"/>
      <c r="N299" s="12" t="str">
        <f t="shared" si="4"/>
        <v/>
      </c>
      <c r="O299" s="1"/>
      <c r="P299" s="2"/>
      <c r="Q299" s="12" t="str">
        <f>IF(O299="Nee","",IF(AND(ISBLANK(K299),ISBLANK(P299)),"",IF(ISBLANK(P299),_xlfn.XLOOKUP('RFC overzicht 2025'!K299,Instellingen!I:I,Instellingen!N:N,,1),_xlfn.XLOOKUP(P299,Instellingen!I:I,Instellingen!O:O,,1))))</f>
        <v/>
      </c>
      <c r="R299" s="10"/>
    </row>
    <row r="300" spans="2:18" x14ac:dyDescent="0.35">
      <c r="B300" s="4"/>
      <c r="E300" s="14"/>
      <c r="M300" s="1"/>
      <c r="N300" s="12" t="str">
        <f t="shared" si="4"/>
        <v/>
      </c>
      <c r="O300" s="1"/>
      <c r="P300" s="2"/>
      <c r="Q300" s="12" t="str">
        <f>IF(O300="Nee","",IF(AND(ISBLANK(K300),ISBLANK(P300)),"",IF(ISBLANK(P300),_xlfn.XLOOKUP('RFC overzicht 2025'!K300,Instellingen!I:I,Instellingen!N:N,,1),_xlfn.XLOOKUP(P300,Instellingen!I:I,Instellingen!O:O,,1))))</f>
        <v/>
      </c>
      <c r="R300" s="10"/>
    </row>
    <row r="301" spans="2:18" x14ac:dyDescent="0.35">
      <c r="B301" s="4"/>
      <c r="E301" s="14"/>
      <c r="M301" s="1"/>
      <c r="N301" s="12" t="str">
        <f t="shared" si="4"/>
        <v/>
      </c>
      <c r="O301" s="1"/>
      <c r="P301" s="2"/>
      <c r="Q301" s="12" t="str">
        <f>IF(O301="Nee","",IF(AND(ISBLANK(K301),ISBLANK(P301)),"",IF(ISBLANK(P301),_xlfn.XLOOKUP('RFC overzicht 2025'!K301,Instellingen!I:I,Instellingen!N:N,,1),_xlfn.XLOOKUP(P301,Instellingen!I:I,Instellingen!O:O,,1))))</f>
        <v/>
      </c>
      <c r="R301" s="10"/>
    </row>
    <row r="302" spans="2:18" x14ac:dyDescent="0.35">
      <c r="B302" s="4"/>
      <c r="E302" s="14"/>
      <c r="M302" s="1"/>
      <c r="N302" s="12" t="str">
        <f t="shared" si="4"/>
        <v/>
      </c>
      <c r="O302" s="1"/>
      <c r="P302" s="2"/>
      <c r="Q302" s="12" t="str">
        <f>IF(O302="Nee","",IF(AND(ISBLANK(K302),ISBLANK(P302)),"",IF(ISBLANK(P302),_xlfn.XLOOKUP('RFC overzicht 2025'!K302,Instellingen!I:I,Instellingen!N:N,,1),_xlfn.XLOOKUP(P302,Instellingen!I:I,Instellingen!O:O,,1))))</f>
        <v/>
      </c>
      <c r="R302" s="10"/>
    </row>
    <row r="303" spans="2:18" x14ac:dyDescent="0.35">
      <c r="B303" s="4"/>
      <c r="E303" s="14"/>
      <c r="M303" s="1"/>
      <c r="N303" s="12" t="str">
        <f t="shared" si="4"/>
        <v/>
      </c>
      <c r="O303" s="1"/>
      <c r="P303" s="2"/>
      <c r="Q303" s="12" t="str">
        <f>IF(O303="Nee","",IF(AND(ISBLANK(K303),ISBLANK(P303)),"",IF(ISBLANK(P303),_xlfn.XLOOKUP('RFC overzicht 2025'!K303,Instellingen!I:I,Instellingen!N:N,,1),_xlfn.XLOOKUP(P303,Instellingen!I:I,Instellingen!O:O,,1))))</f>
        <v/>
      </c>
      <c r="R303" s="10"/>
    </row>
    <row r="304" spans="2:18" x14ac:dyDescent="0.35">
      <c r="B304" s="4"/>
      <c r="E304" s="14"/>
      <c r="M304" s="1"/>
      <c r="N304" s="12" t="str">
        <f t="shared" si="4"/>
        <v/>
      </c>
      <c r="O304" s="1"/>
      <c r="P304" s="2"/>
      <c r="Q304" s="12" t="str">
        <f>IF(O304="Nee","",IF(AND(ISBLANK(K304),ISBLANK(P304)),"",IF(ISBLANK(P304),_xlfn.XLOOKUP('RFC overzicht 2025'!K304,Instellingen!I:I,Instellingen!N:N,,1),_xlfn.XLOOKUP(P304,Instellingen!I:I,Instellingen!O:O,,1))))</f>
        <v/>
      </c>
      <c r="R304" s="10"/>
    </row>
    <row r="305" spans="2:18" x14ac:dyDescent="0.35">
      <c r="B305" s="4"/>
      <c r="E305" s="14"/>
      <c r="M305" s="1"/>
      <c r="N305" s="12" t="str">
        <f t="shared" si="4"/>
        <v/>
      </c>
      <c r="O305" s="1"/>
      <c r="P305" s="2"/>
      <c r="Q305" s="12" t="str">
        <f>IF(O305="Nee","",IF(AND(ISBLANK(K305),ISBLANK(P305)),"",IF(ISBLANK(P305),_xlfn.XLOOKUP('RFC overzicht 2025'!K305,Instellingen!I:I,Instellingen!N:N,,1),_xlfn.XLOOKUP(P305,Instellingen!I:I,Instellingen!O:O,,1))))</f>
        <v/>
      </c>
      <c r="R305" s="10"/>
    </row>
    <row r="306" spans="2:18" x14ac:dyDescent="0.35">
      <c r="B306" s="4"/>
      <c r="E306" s="14"/>
      <c r="M306" s="1"/>
      <c r="N306" s="12" t="str">
        <f t="shared" si="4"/>
        <v/>
      </c>
      <c r="O306" s="1"/>
      <c r="P306" s="2"/>
      <c r="Q306" s="12" t="str">
        <f>IF(O306="Nee","",IF(AND(ISBLANK(K306),ISBLANK(P306)),"",IF(ISBLANK(P306),_xlfn.XLOOKUP('RFC overzicht 2025'!K306,Instellingen!I:I,Instellingen!N:N,,1),_xlfn.XLOOKUP(P306,Instellingen!I:I,Instellingen!O:O,,1))))</f>
        <v/>
      </c>
      <c r="R306" s="10"/>
    </row>
    <row r="307" spans="2:18" x14ac:dyDescent="0.35">
      <c r="B307" s="4"/>
      <c r="E307" s="14"/>
      <c r="M307" s="1"/>
      <c r="N307" s="12" t="str">
        <f t="shared" si="4"/>
        <v/>
      </c>
      <c r="O307" s="1"/>
      <c r="P307" s="2"/>
      <c r="Q307" s="12" t="str">
        <f>IF(O307="Nee","",IF(AND(ISBLANK(K307),ISBLANK(P307)),"",IF(ISBLANK(P307),_xlfn.XLOOKUP('RFC overzicht 2025'!K307,Instellingen!I:I,Instellingen!N:N,,1),_xlfn.XLOOKUP(P307,Instellingen!I:I,Instellingen!O:O,,1))))</f>
        <v/>
      </c>
      <c r="R307" s="10"/>
    </row>
    <row r="308" spans="2:18" x14ac:dyDescent="0.35">
      <c r="B308" s="4"/>
      <c r="E308" s="14"/>
      <c r="M308" s="1"/>
      <c r="N308" s="12" t="str">
        <f t="shared" si="4"/>
        <v/>
      </c>
      <c r="O308" s="1"/>
      <c r="P308" s="2"/>
      <c r="Q308" s="12" t="str">
        <f>IF(O308="Nee","",IF(AND(ISBLANK(K308),ISBLANK(P308)),"",IF(ISBLANK(P308),_xlfn.XLOOKUP('RFC overzicht 2025'!K308,Instellingen!I:I,Instellingen!N:N,,1),_xlfn.XLOOKUP(P308,Instellingen!I:I,Instellingen!O:O,,1))))</f>
        <v/>
      </c>
      <c r="R308" s="10"/>
    </row>
    <row r="309" spans="2:18" x14ac:dyDescent="0.35">
      <c r="B309" s="4"/>
      <c r="E309" s="14"/>
      <c r="M309" s="1"/>
      <c r="N309" s="12" t="str">
        <f t="shared" si="4"/>
        <v/>
      </c>
      <c r="O309" s="1"/>
      <c r="P309" s="2"/>
      <c r="Q309" s="12" t="str">
        <f>IF(O309="Nee","",IF(AND(ISBLANK(K309),ISBLANK(P309)),"",IF(ISBLANK(P309),_xlfn.XLOOKUP('RFC overzicht 2025'!K309,Instellingen!I:I,Instellingen!N:N,,1),_xlfn.XLOOKUP(P309,Instellingen!I:I,Instellingen!O:O,,1))))</f>
        <v/>
      </c>
      <c r="R309" s="10"/>
    </row>
    <row r="310" spans="2:18" x14ac:dyDescent="0.35">
      <c r="B310" s="4"/>
      <c r="E310" s="14"/>
      <c r="M310" s="1"/>
      <c r="N310" s="12" t="str">
        <f t="shared" si="4"/>
        <v/>
      </c>
      <c r="O310" s="1"/>
      <c r="P310" s="2"/>
      <c r="Q310" s="12" t="str">
        <f>IF(O310="Nee","",IF(AND(ISBLANK(K310),ISBLANK(P310)),"",IF(ISBLANK(P310),_xlfn.XLOOKUP('RFC overzicht 2025'!K310,Instellingen!I:I,Instellingen!N:N,,1),_xlfn.XLOOKUP(P310,Instellingen!I:I,Instellingen!O:O,,1))))</f>
        <v/>
      </c>
      <c r="R310" s="10"/>
    </row>
    <row r="311" spans="2:18" x14ac:dyDescent="0.35">
      <c r="B311" s="4"/>
      <c r="E311" s="14"/>
      <c r="M311" s="1"/>
      <c r="N311" s="12" t="str">
        <f t="shared" si="4"/>
        <v/>
      </c>
      <c r="O311" s="1"/>
      <c r="P311" s="2"/>
      <c r="Q311" s="12" t="str">
        <f>IF(O311="Nee","",IF(AND(ISBLANK(K311),ISBLANK(P311)),"",IF(ISBLANK(P311),_xlfn.XLOOKUP('RFC overzicht 2025'!K311,Instellingen!I:I,Instellingen!N:N,,1),_xlfn.XLOOKUP(P311,Instellingen!I:I,Instellingen!O:O,,1))))</f>
        <v/>
      </c>
      <c r="R311" s="10"/>
    </row>
    <row r="312" spans="2:18" x14ac:dyDescent="0.35">
      <c r="B312" s="4"/>
      <c r="E312" s="14"/>
      <c r="M312" s="1"/>
      <c r="N312" s="12" t="str">
        <f t="shared" si="4"/>
        <v/>
      </c>
      <c r="O312" s="1"/>
      <c r="P312" s="2"/>
      <c r="Q312" s="12" t="str">
        <f>IF(O312="Nee","",IF(AND(ISBLANK(K312),ISBLANK(P312)),"",IF(ISBLANK(P312),_xlfn.XLOOKUP('RFC overzicht 2025'!K312,Instellingen!I:I,Instellingen!N:N,,1),_xlfn.XLOOKUP(P312,Instellingen!I:I,Instellingen!O:O,,1))))</f>
        <v/>
      </c>
      <c r="R312" s="10"/>
    </row>
    <row r="313" spans="2:18" x14ac:dyDescent="0.35">
      <c r="B313" s="4"/>
      <c r="E313" s="14"/>
      <c r="M313" s="1"/>
      <c r="N313" s="12" t="str">
        <f t="shared" si="4"/>
        <v/>
      </c>
      <c r="O313" s="1"/>
      <c r="P313" s="2"/>
      <c r="Q313" s="12" t="str">
        <f>IF(O313="Nee","",IF(AND(ISBLANK(K313),ISBLANK(P313)),"",IF(ISBLANK(P313),_xlfn.XLOOKUP('RFC overzicht 2025'!K313,Instellingen!I:I,Instellingen!N:N,,1),_xlfn.XLOOKUP(P313,Instellingen!I:I,Instellingen!O:O,,1))))</f>
        <v/>
      </c>
      <c r="R313" s="10"/>
    </row>
    <row r="314" spans="2:18" x14ac:dyDescent="0.35">
      <c r="B314" s="4"/>
      <c r="E314" s="14"/>
      <c r="M314" s="1"/>
      <c r="N314" s="12" t="str">
        <f t="shared" si="4"/>
        <v/>
      </c>
      <c r="O314" s="1"/>
      <c r="P314" s="2"/>
      <c r="Q314" s="12" t="str">
        <f>IF(O314="Nee","",IF(AND(ISBLANK(K314),ISBLANK(P314)),"",IF(ISBLANK(P314),_xlfn.XLOOKUP('RFC overzicht 2025'!K314,Instellingen!I:I,Instellingen!N:N,,1),_xlfn.XLOOKUP(P314,Instellingen!I:I,Instellingen!O:O,,1))))</f>
        <v/>
      </c>
      <c r="R314" s="10"/>
    </row>
    <row r="315" spans="2:18" x14ac:dyDescent="0.35">
      <c r="B315" s="4"/>
      <c r="E315" s="14"/>
      <c r="M315" s="1"/>
      <c r="N315" s="12" t="str">
        <f t="shared" si="4"/>
        <v/>
      </c>
      <c r="O315" s="1"/>
      <c r="P315" s="2"/>
      <c r="Q315" s="12" t="str">
        <f>IF(O315="Nee","",IF(AND(ISBLANK(K315),ISBLANK(P315)),"",IF(ISBLANK(P315),_xlfn.XLOOKUP('RFC overzicht 2025'!K315,Instellingen!I:I,Instellingen!N:N,,1),_xlfn.XLOOKUP(P315,Instellingen!I:I,Instellingen!O:O,,1))))</f>
        <v/>
      </c>
      <c r="R315" s="10"/>
    </row>
    <row r="316" spans="2:18" x14ac:dyDescent="0.35">
      <c r="B316" s="4"/>
      <c r="E316" s="14"/>
      <c r="M316" s="1"/>
      <c r="N316" s="12" t="str">
        <f t="shared" si="4"/>
        <v/>
      </c>
      <c r="O316" s="1"/>
      <c r="P316" s="2"/>
      <c r="Q316" s="12" t="str">
        <f>IF(O316="Nee","",IF(AND(ISBLANK(K316),ISBLANK(P316)),"",IF(ISBLANK(P316),_xlfn.XLOOKUP('RFC overzicht 2025'!K316,Instellingen!I:I,Instellingen!N:N,,1),_xlfn.XLOOKUP(P316,Instellingen!I:I,Instellingen!O:O,,1))))</f>
        <v/>
      </c>
      <c r="R316" s="10"/>
    </row>
    <row r="317" spans="2:18" x14ac:dyDescent="0.35">
      <c r="B317" s="4"/>
      <c r="E317" s="14"/>
      <c r="M317" s="1"/>
      <c r="N317" s="12" t="str">
        <f t="shared" si="4"/>
        <v/>
      </c>
      <c r="O317" s="1"/>
      <c r="P317" s="2"/>
      <c r="Q317" s="12" t="str">
        <f>IF(O317="Nee","",IF(AND(ISBLANK(K317),ISBLANK(P317)),"",IF(ISBLANK(P317),_xlfn.XLOOKUP('RFC overzicht 2025'!K317,Instellingen!I:I,Instellingen!N:N,,1),_xlfn.XLOOKUP(P317,Instellingen!I:I,Instellingen!O:O,,1))))</f>
        <v/>
      </c>
      <c r="R317" s="10"/>
    </row>
    <row r="318" spans="2:18" x14ac:dyDescent="0.35">
      <c r="B318" s="4"/>
      <c r="E318" s="14"/>
      <c r="M318" s="1"/>
      <c r="N318" s="12" t="str">
        <f t="shared" si="4"/>
        <v/>
      </c>
      <c r="O318" s="1"/>
      <c r="P318" s="2"/>
      <c r="Q318" s="12" t="str">
        <f>IF(O318="Nee","",IF(AND(ISBLANK(K318),ISBLANK(P318)),"",IF(ISBLANK(P318),_xlfn.XLOOKUP('RFC overzicht 2025'!K318,Instellingen!I:I,Instellingen!N:N,,1),_xlfn.XLOOKUP(P318,Instellingen!I:I,Instellingen!O:O,,1))))</f>
        <v/>
      </c>
      <c r="R318" s="10"/>
    </row>
    <row r="319" spans="2:18" x14ac:dyDescent="0.35">
      <c r="B319" s="4"/>
      <c r="E319" s="14"/>
      <c r="M319" s="1"/>
      <c r="N319" s="12" t="str">
        <f t="shared" si="4"/>
        <v/>
      </c>
      <c r="O319" s="1"/>
      <c r="P319" s="2"/>
      <c r="Q319" s="12" t="str">
        <f>IF(O319="Nee","",IF(AND(ISBLANK(K319),ISBLANK(P319)),"",IF(ISBLANK(P319),_xlfn.XLOOKUP('RFC overzicht 2025'!K319,Instellingen!I:I,Instellingen!N:N,,1),_xlfn.XLOOKUP(P319,Instellingen!I:I,Instellingen!O:O,,1))))</f>
        <v/>
      </c>
      <c r="R319" s="10"/>
    </row>
    <row r="320" spans="2:18" x14ac:dyDescent="0.35">
      <c r="B320" s="4"/>
      <c r="E320" s="14"/>
      <c r="M320" s="1"/>
      <c r="N320" s="12" t="str">
        <f t="shared" si="4"/>
        <v/>
      </c>
      <c r="O320" s="1"/>
      <c r="P320" s="2"/>
      <c r="Q320" s="12" t="str">
        <f>IF(O320="Nee","",IF(AND(ISBLANK(K320),ISBLANK(P320)),"",IF(ISBLANK(P320),_xlfn.XLOOKUP('RFC overzicht 2025'!K320,Instellingen!I:I,Instellingen!N:N,,1),_xlfn.XLOOKUP(P320,Instellingen!I:I,Instellingen!O:O,,1))))</f>
        <v/>
      </c>
      <c r="R320" s="10"/>
    </row>
    <row r="321" spans="2:18" x14ac:dyDescent="0.35">
      <c r="B321" s="4"/>
      <c r="E321" s="14"/>
      <c r="M321" s="1"/>
      <c r="N321" s="12" t="str">
        <f t="shared" si="4"/>
        <v/>
      </c>
      <c r="O321" s="1"/>
      <c r="P321" s="2"/>
      <c r="Q321" s="12" t="str">
        <f>IF(O321="Nee","",IF(AND(ISBLANK(K321),ISBLANK(P321)),"",IF(ISBLANK(P321),_xlfn.XLOOKUP('RFC overzicht 2025'!K321,Instellingen!I:I,Instellingen!N:N,,1),_xlfn.XLOOKUP(P321,Instellingen!I:I,Instellingen!O:O,,1))))</f>
        <v/>
      </c>
      <c r="R321" s="10"/>
    </row>
    <row r="322" spans="2:18" x14ac:dyDescent="0.35">
      <c r="B322" s="4"/>
      <c r="E322" s="14"/>
      <c r="M322" s="1"/>
      <c r="N322" s="12" t="str">
        <f t="shared" ref="N322:N385" si="5">IF(M322="Ja",L322+7,IF(M322="Nee",L322+14,""))</f>
        <v/>
      </c>
      <c r="O322" s="1"/>
      <c r="P322" s="2"/>
      <c r="Q322" s="12" t="str">
        <f>IF(O322="Nee","",IF(AND(ISBLANK(K322),ISBLANK(P322)),"",IF(ISBLANK(P322),_xlfn.XLOOKUP('RFC overzicht 2025'!K322,Instellingen!I:I,Instellingen!N:N,,1),_xlfn.XLOOKUP(P322,Instellingen!I:I,Instellingen!O:O,,1))))</f>
        <v/>
      </c>
      <c r="R322" s="10"/>
    </row>
    <row r="323" spans="2:18" x14ac:dyDescent="0.35">
      <c r="B323" s="4"/>
      <c r="E323" s="14"/>
      <c r="M323" s="1"/>
      <c r="N323" s="12" t="str">
        <f t="shared" si="5"/>
        <v/>
      </c>
      <c r="O323" s="1"/>
      <c r="P323" s="2"/>
      <c r="Q323" s="12" t="str">
        <f>IF(O323="Nee","",IF(AND(ISBLANK(K323),ISBLANK(P323)),"",IF(ISBLANK(P323),_xlfn.XLOOKUP('RFC overzicht 2025'!K323,Instellingen!I:I,Instellingen!N:N,,1),_xlfn.XLOOKUP(P323,Instellingen!I:I,Instellingen!O:O,,1))))</f>
        <v/>
      </c>
      <c r="R323" s="10"/>
    </row>
    <row r="324" spans="2:18" x14ac:dyDescent="0.35">
      <c r="B324" s="4"/>
      <c r="E324" s="14"/>
      <c r="M324" s="1"/>
      <c r="N324" s="12" t="str">
        <f t="shared" si="5"/>
        <v/>
      </c>
      <c r="O324" s="1"/>
      <c r="P324" s="2"/>
      <c r="Q324" s="12" t="str">
        <f>IF(O324="Nee","",IF(AND(ISBLANK(K324),ISBLANK(P324)),"",IF(ISBLANK(P324),_xlfn.XLOOKUP('RFC overzicht 2025'!K324,Instellingen!I:I,Instellingen!N:N,,1),_xlfn.XLOOKUP(P324,Instellingen!I:I,Instellingen!O:O,,1))))</f>
        <v/>
      </c>
      <c r="R324" s="10"/>
    </row>
    <row r="325" spans="2:18" x14ac:dyDescent="0.35">
      <c r="B325" s="4"/>
      <c r="E325" s="14"/>
      <c r="M325" s="1"/>
      <c r="N325" s="12" t="str">
        <f t="shared" si="5"/>
        <v/>
      </c>
      <c r="O325" s="1"/>
      <c r="P325" s="2"/>
      <c r="Q325" s="12" t="str">
        <f>IF(O325="Nee","",IF(AND(ISBLANK(K325),ISBLANK(P325)),"",IF(ISBLANK(P325),_xlfn.XLOOKUP('RFC overzicht 2025'!K325,Instellingen!I:I,Instellingen!N:N,,1),_xlfn.XLOOKUP(P325,Instellingen!I:I,Instellingen!O:O,,1))))</f>
        <v/>
      </c>
      <c r="R325" s="10"/>
    </row>
    <row r="326" spans="2:18" x14ac:dyDescent="0.35">
      <c r="B326" s="4"/>
      <c r="E326" s="14"/>
      <c r="M326" s="1"/>
      <c r="N326" s="12" t="str">
        <f t="shared" si="5"/>
        <v/>
      </c>
      <c r="O326" s="1"/>
      <c r="P326" s="2"/>
      <c r="Q326" s="12" t="str">
        <f>IF(O326="Nee","",IF(AND(ISBLANK(K326),ISBLANK(P326)),"",IF(ISBLANK(P326),_xlfn.XLOOKUP('RFC overzicht 2025'!K326,Instellingen!I:I,Instellingen!N:N,,1),_xlfn.XLOOKUP(P326,Instellingen!I:I,Instellingen!O:O,,1))))</f>
        <v/>
      </c>
      <c r="R326" s="10"/>
    </row>
    <row r="327" spans="2:18" x14ac:dyDescent="0.35">
      <c r="B327" s="4"/>
      <c r="E327" s="14"/>
      <c r="M327" s="1"/>
      <c r="N327" s="12" t="str">
        <f t="shared" si="5"/>
        <v/>
      </c>
      <c r="O327" s="1"/>
      <c r="P327" s="2"/>
      <c r="Q327" s="12" t="str">
        <f>IF(O327="Nee","",IF(AND(ISBLANK(K327),ISBLANK(P327)),"",IF(ISBLANK(P327),_xlfn.XLOOKUP('RFC overzicht 2025'!K327,Instellingen!I:I,Instellingen!N:N,,1),_xlfn.XLOOKUP(P327,Instellingen!I:I,Instellingen!O:O,,1))))</f>
        <v/>
      </c>
      <c r="R327" s="10"/>
    </row>
    <row r="328" spans="2:18" x14ac:dyDescent="0.35">
      <c r="B328" s="4"/>
      <c r="E328" s="14"/>
      <c r="M328" s="1"/>
      <c r="N328" s="12" t="str">
        <f t="shared" si="5"/>
        <v/>
      </c>
      <c r="O328" s="1"/>
      <c r="P328" s="2"/>
      <c r="Q328" s="12" t="str">
        <f>IF(O328="Nee","",IF(AND(ISBLANK(K328),ISBLANK(P328)),"",IF(ISBLANK(P328),_xlfn.XLOOKUP('RFC overzicht 2025'!K328,Instellingen!I:I,Instellingen!N:N,,1),_xlfn.XLOOKUP(P328,Instellingen!I:I,Instellingen!O:O,,1))))</f>
        <v/>
      </c>
      <c r="R328" s="10"/>
    </row>
    <row r="329" spans="2:18" x14ac:dyDescent="0.35">
      <c r="B329" s="4"/>
      <c r="E329" s="14"/>
      <c r="M329" s="1"/>
      <c r="N329" s="12" t="str">
        <f t="shared" si="5"/>
        <v/>
      </c>
      <c r="O329" s="1"/>
      <c r="P329" s="2"/>
      <c r="Q329" s="12" t="str">
        <f>IF(O329="Nee","",IF(AND(ISBLANK(K329),ISBLANK(P329)),"",IF(ISBLANK(P329),_xlfn.XLOOKUP('RFC overzicht 2025'!K329,Instellingen!I:I,Instellingen!N:N,,1),_xlfn.XLOOKUP(P329,Instellingen!I:I,Instellingen!O:O,,1))))</f>
        <v/>
      </c>
      <c r="R329" s="10"/>
    </row>
    <row r="330" spans="2:18" x14ac:dyDescent="0.35">
      <c r="B330" s="4"/>
      <c r="E330" s="14"/>
      <c r="M330" s="1"/>
      <c r="N330" s="12" t="str">
        <f t="shared" si="5"/>
        <v/>
      </c>
      <c r="O330" s="1"/>
      <c r="P330" s="2"/>
      <c r="Q330" s="12" t="str">
        <f>IF(O330="Nee","",IF(AND(ISBLANK(K330),ISBLANK(P330)),"",IF(ISBLANK(P330),_xlfn.XLOOKUP('RFC overzicht 2025'!K330,Instellingen!I:I,Instellingen!N:N,,1),_xlfn.XLOOKUP(P330,Instellingen!I:I,Instellingen!O:O,,1))))</f>
        <v/>
      </c>
      <c r="R330" s="10"/>
    </row>
    <row r="331" spans="2:18" x14ac:dyDescent="0.35">
      <c r="B331" s="4"/>
      <c r="E331" s="14"/>
      <c r="M331" s="1"/>
      <c r="N331" s="12" t="str">
        <f t="shared" si="5"/>
        <v/>
      </c>
      <c r="O331" s="1"/>
      <c r="P331" s="2"/>
      <c r="Q331" s="12" t="str">
        <f>IF(O331="Nee","",IF(AND(ISBLANK(K331),ISBLANK(P331)),"",IF(ISBLANK(P331),_xlfn.XLOOKUP('RFC overzicht 2025'!K331,Instellingen!I:I,Instellingen!N:N,,1),_xlfn.XLOOKUP(P331,Instellingen!I:I,Instellingen!O:O,,1))))</f>
        <v/>
      </c>
      <c r="R331" s="10"/>
    </row>
    <row r="332" spans="2:18" x14ac:dyDescent="0.35">
      <c r="B332" s="4"/>
      <c r="E332" s="14"/>
      <c r="M332" s="1"/>
      <c r="N332" s="12" t="str">
        <f t="shared" si="5"/>
        <v/>
      </c>
      <c r="O332" s="1"/>
      <c r="P332" s="2"/>
      <c r="Q332" s="12" t="str">
        <f>IF(O332="Nee","",IF(AND(ISBLANK(K332),ISBLANK(P332)),"",IF(ISBLANK(P332),_xlfn.XLOOKUP('RFC overzicht 2025'!K332,Instellingen!I:I,Instellingen!N:N,,1),_xlfn.XLOOKUP(P332,Instellingen!I:I,Instellingen!O:O,,1))))</f>
        <v/>
      </c>
      <c r="R332" s="10"/>
    </row>
    <row r="333" spans="2:18" x14ac:dyDescent="0.35">
      <c r="B333" s="4"/>
      <c r="E333" s="14"/>
      <c r="M333" s="1"/>
      <c r="N333" s="12" t="str">
        <f t="shared" si="5"/>
        <v/>
      </c>
      <c r="O333" s="1"/>
      <c r="P333" s="2"/>
      <c r="Q333" s="12" t="str">
        <f>IF(O333="Nee","",IF(AND(ISBLANK(K333),ISBLANK(P333)),"",IF(ISBLANK(P333),_xlfn.XLOOKUP('RFC overzicht 2025'!K333,Instellingen!I:I,Instellingen!N:N,,1),_xlfn.XLOOKUP(P333,Instellingen!I:I,Instellingen!O:O,,1))))</f>
        <v/>
      </c>
      <c r="R333" s="10"/>
    </row>
    <row r="334" spans="2:18" x14ac:dyDescent="0.35">
      <c r="B334" s="4"/>
      <c r="E334" s="14"/>
      <c r="M334" s="1"/>
      <c r="N334" s="12" t="str">
        <f t="shared" si="5"/>
        <v/>
      </c>
      <c r="O334" s="1"/>
      <c r="P334" s="2"/>
      <c r="Q334" s="12" t="str">
        <f>IF(O334="Nee","",IF(AND(ISBLANK(K334),ISBLANK(P334)),"",IF(ISBLANK(P334),_xlfn.XLOOKUP('RFC overzicht 2025'!K334,Instellingen!I:I,Instellingen!N:N,,1),_xlfn.XLOOKUP(P334,Instellingen!I:I,Instellingen!O:O,,1))))</f>
        <v/>
      </c>
      <c r="R334" s="10"/>
    </row>
    <row r="335" spans="2:18" x14ac:dyDescent="0.35">
      <c r="B335" s="4"/>
      <c r="E335" s="14"/>
      <c r="M335" s="1"/>
      <c r="N335" s="12" t="str">
        <f t="shared" si="5"/>
        <v/>
      </c>
      <c r="O335" s="1"/>
      <c r="P335" s="2"/>
      <c r="Q335" s="12" t="str">
        <f>IF(O335="Nee","",IF(AND(ISBLANK(K335),ISBLANK(P335)),"",IF(ISBLANK(P335),_xlfn.XLOOKUP('RFC overzicht 2025'!K335,Instellingen!I:I,Instellingen!N:N,,1),_xlfn.XLOOKUP(P335,Instellingen!I:I,Instellingen!O:O,,1))))</f>
        <v/>
      </c>
      <c r="R335" s="10"/>
    </row>
    <row r="336" spans="2:18" x14ac:dyDescent="0.35">
      <c r="B336" s="4"/>
      <c r="E336" s="14"/>
      <c r="M336" s="1"/>
      <c r="N336" s="12" t="str">
        <f t="shared" si="5"/>
        <v/>
      </c>
      <c r="O336" s="1"/>
      <c r="P336" s="2"/>
      <c r="Q336" s="12" t="str">
        <f>IF(O336="Nee","",IF(AND(ISBLANK(K336),ISBLANK(P336)),"",IF(ISBLANK(P336),_xlfn.XLOOKUP('RFC overzicht 2025'!K336,Instellingen!I:I,Instellingen!N:N,,1),_xlfn.XLOOKUP(P336,Instellingen!I:I,Instellingen!O:O,,1))))</f>
        <v/>
      </c>
      <c r="R336" s="10"/>
    </row>
    <row r="337" spans="2:18" x14ac:dyDescent="0.35">
      <c r="B337" s="4"/>
      <c r="E337" s="14"/>
      <c r="M337" s="1"/>
      <c r="N337" s="12" t="str">
        <f t="shared" si="5"/>
        <v/>
      </c>
      <c r="O337" s="1"/>
      <c r="P337" s="2"/>
      <c r="Q337" s="12" t="str">
        <f>IF(O337="Nee","",IF(AND(ISBLANK(K337),ISBLANK(P337)),"",IF(ISBLANK(P337),_xlfn.XLOOKUP('RFC overzicht 2025'!K337,Instellingen!I:I,Instellingen!N:N,,1),_xlfn.XLOOKUP(P337,Instellingen!I:I,Instellingen!O:O,,1))))</f>
        <v/>
      </c>
      <c r="R337" s="10"/>
    </row>
    <row r="338" spans="2:18" x14ac:dyDescent="0.35">
      <c r="B338" s="4"/>
      <c r="E338" s="14"/>
      <c r="M338" s="1"/>
      <c r="N338" s="12" t="str">
        <f t="shared" si="5"/>
        <v/>
      </c>
      <c r="O338" s="1"/>
      <c r="P338" s="2"/>
      <c r="Q338" s="12" t="str">
        <f>IF(O338="Nee","",IF(AND(ISBLANK(K338),ISBLANK(P338)),"",IF(ISBLANK(P338),_xlfn.XLOOKUP('RFC overzicht 2025'!K338,Instellingen!I:I,Instellingen!N:N,,1),_xlfn.XLOOKUP(P338,Instellingen!I:I,Instellingen!O:O,,1))))</f>
        <v/>
      </c>
      <c r="R338" s="10"/>
    </row>
    <row r="339" spans="2:18" x14ac:dyDescent="0.35">
      <c r="B339" s="4"/>
      <c r="E339" s="14"/>
      <c r="M339" s="1"/>
      <c r="N339" s="12" t="str">
        <f t="shared" si="5"/>
        <v/>
      </c>
      <c r="O339" s="1"/>
      <c r="P339" s="2"/>
      <c r="Q339" s="12" t="str">
        <f>IF(O339="Nee","",IF(AND(ISBLANK(K339),ISBLANK(P339)),"",IF(ISBLANK(P339),_xlfn.XLOOKUP('RFC overzicht 2025'!K339,Instellingen!I:I,Instellingen!N:N,,1),_xlfn.XLOOKUP(P339,Instellingen!I:I,Instellingen!O:O,,1))))</f>
        <v/>
      </c>
      <c r="R339" s="10"/>
    </row>
    <row r="340" spans="2:18" x14ac:dyDescent="0.35">
      <c r="B340" s="4"/>
      <c r="E340" s="14"/>
      <c r="M340" s="1"/>
      <c r="N340" s="12" t="str">
        <f t="shared" si="5"/>
        <v/>
      </c>
      <c r="O340" s="1"/>
      <c r="P340" s="2"/>
      <c r="Q340" s="12" t="str">
        <f>IF(O340="Nee","",IF(AND(ISBLANK(K340),ISBLANK(P340)),"",IF(ISBLANK(P340),_xlfn.XLOOKUP('RFC overzicht 2025'!K340,Instellingen!I:I,Instellingen!N:N,,1),_xlfn.XLOOKUP(P340,Instellingen!I:I,Instellingen!O:O,,1))))</f>
        <v/>
      </c>
      <c r="R340" s="10"/>
    </row>
    <row r="341" spans="2:18" x14ac:dyDescent="0.35">
      <c r="B341" s="4"/>
      <c r="E341" s="14"/>
      <c r="M341" s="1"/>
      <c r="N341" s="12" t="str">
        <f t="shared" si="5"/>
        <v/>
      </c>
      <c r="O341" s="1"/>
      <c r="P341" s="2"/>
      <c r="Q341" s="12" t="str">
        <f>IF(O341="Nee","",IF(AND(ISBLANK(K341),ISBLANK(P341)),"",IF(ISBLANK(P341),_xlfn.XLOOKUP('RFC overzicht 2025'!K341,Instellingen!I:I,Instellingen!N:N,,1),_xlfn.XLOOKUP(P341,Instellingen!I:I,Instellingen!O:O,,1))))</f>
        <v/>
      </c>
      <c r="R341" s="10"/>
    </row>
    <row r="342" spans="2:18" x14ac:dyDescent="0.35">
      <c r="B342" s="4"/>
      <c r="E342" s="14"/>
      <c r="M342" s="1"/>
      <c r="N342" s="12" t="str">
        <f t="shared" si="5"/>
        <v/>
      </c>
      <c r="O342" s="1"/>
      <c r="P342" s="2"/>
      <c r="Q342" s="12" t="str">
        <f>IF(O342="Nee","",IF(AND(ISBLANK(K342),ISBLANK(P342)),"",IF(ISBLANK(P342),_xlfn.XLOOKUP('RFC overzicht 2025'!K342,Instellingen!I:I,Instellingen!N:N,,1),_xlfn.XLOOKUP(P342,Instellingen!I:I,Instellingen!O:O,,1))))</f>
        <v/>
      </c>
      <c r="R342" s="10"/>
    </row>
    <row r="343" spans="2:18" x14ac:dyDescent="0.35">
      <c r="B343" s="4"/>
      <c r="E343" s="14"/>
      <c r="M343" s="1"/>
      <c r="N343" s="12" t="str">
        <f t="shared" si="5"/>
        <v/>
      </c>
      <c r="O343" s="1"/>
      <c r="P343" s="2"/>
      <c r="Q343" s="12" t="str">
        <f>IF(O343="Nee","",IF(AND(ISBLANK(K343),ISBLANK(P343)),"",IF(ISBLANK(P343),_xlfn.XLOOKUP('RFC overzicht 2025'!K343,Instellingen!I:I,Instellingen!N:N,,1),_xlfn.XLOOKUP(P343,Instellingen!I:I,Instellingen!O:O,,1))))</f>
        <v/>
      </c>
      <c r="R343" s="10"/>
    </row>
    <row r="344" spans="2:18" x14ac:dyDescent="0.35">
      <c r="B344" s="4"/>
      <c r="E344" s="14"/>
      <c r="M344" s="1"/>
      <c r="N344" s="12" t="str">
        <f t="shared" si="5"/>
        <v/>
      </c>
      <c r="O344" s="1"/>
      <c r="P344" s="2"/>
      <c r="Q344" s="12" t="str">
        <f>IF(O344="Nee","",IF(AND(ISBLANK(K344),ISBLANK(P344)),"",IF(ISBLANK(P344),_xlfn.XLOOKUP('RFC overzicht 2025'!K344,Instellingen!I:I,Instellingen!N:N,,1),_xlfn.XLOOKUP(P344,Instellingen!I:I,Instellingen!O:O,,1))))</f>
        <v/>
      </c>
      <c r="R344" s="10"/>
    </row>
    <row r="345" spans="2:18" x14ac:dyDescent="0.35">
      <c r="B345" s="4"/>
      <c r="E345" s="14"/>
      <c r="M345" s="1"/>
      <c r="N345" s="12" t="str">
        <f t="shared" si="5"/>
        <v/>
      </c>
      <c r="O345" s="1"/>
      <c r="P345" s="2"/>
      <c r="Q345" s="12" t="str">
        <f>IF(O345="Nee","",IF(AND(ISBLANK(K345),ISBLANK(P345)),"",IF(ISBLANK(P345),_xlfn.XLOOKUP('RFC overzicht 2025'!K345,Instellingen!I:I,Instellingen!N:N,,1),_xlfn.XLOOKUP(P345,Instellingen!I:I,Instellingen!O:O,,1))))</f>
        <v/>
      </c>
      <c r="R345" s="10"/>
    </row>
    <row r="346" spans="2:18" x14ac:dyDescent="0.35">
      <c r="B346" s="4"/>
      <c r="E346" s="14"/>
      <c r="M346" s="1"/>
      <c r="N346" s="12" t="str">
        <f t="shared" si="5"/>
        <v/>
      </c>
      <c r="O346" s="1"/>
      <c r="P346" s="2"/>
      <c r="Q346" s="12" t="str">
        <f>IF(O346="Nee","",IF(AND(ISBLANK(K346),ISBLANK(P346)),"",IF(ISBLANK(P346),_xlfn.XLOOKUP('RFC overzicht 2025'!K346,Instellingen!I:I,Instellingen!N:N,,1),_xlfn.XLOOKUP(P346,Instellingen!I:I,Instellingen!O:O,,1))))</f>
        <v/>
      </c>
      <c r="R346" s="10"/>
    </row>
    <row r="347" spans="2:18" x14ac:dyDescent="0.35">
      <c r="B347" s="4"/>
      <c r="E347" s="14"/>
      <c r="M347" s="1"/>
      <c r="N347" s="12" t="str">
        <f t="shared" si="5"/>
        <v/>
      </c>
      <c r="O347" s="1"/>
      <c r="P347" s="2"/>
      <c r="Q347" s="12" t="str">
        <f>IF(O347="Nee","",IF(AND(ISBLANK(K347),ISBLANK(P347)),"",IF(ISBLANK(P347),_xlfn.XLOOKUP('RFC overzicht 2025'!K347,Instellingen!I:I,Instellingen!N:N,,1),_xlfn.XLOOKUP(P347,Instellingen!I:I,Instellingen!O:O,,1))))</f>
        <v/>
      </c>
      <c r="R347" s="10"/>
    </row>
    <row r="348" spans="2:18" x14ac:dyDescent="0.35">
      <c r="B348" s="4"/>
      <c r="E348" s="14"/>
      <c r="M348" s="1"/>
      <c r="N348" s="12" t="str">
        <f t="shared" si="5"/>
        <v/>
      </c>
      <c r="O348" s="1"/>
      <c r="P348" s="2"/>
      <c r="Q348" s="12" t="str">
        <f>IF(O348="Nee","",IF(AND(ISBLANK(K348),ISBLANK(P348)),"",IF(ISBLANK(P348),_xlfn.XLOOKUP('RFC overzicht 2025'!K348,Instellingen!I:I,Instellingen!N:N,,1),_xlfn.XLOOKUP(P348,Instellingen!I:I,Instellingen!O:O,,1))))</f>
        <v/>
      </c>
      <c r="R348" s="10"/>
    </row>
    <row r="349" spans="2:18" x14ac:dyDescent="0.35">
      <c r="B349" s="4"/>
      <c r="E349" s="14"/>
      <c r="M349" s="1"/>
      <c r="N349" s="12" t="str">
        <f t="shared" si="5"/>
        <v/>
      </c>
      <c r="O349" s="1"/>
      <c r="P349" s="2"/>
      <c r="Q349" s="12" t="str">
        <f>IF(O349="Nee","",IF(AND(ISBLANK(K349),ISBLANK(P349)),"",IF(ISBLANK(P349),_xlfn.XLOOKUP('RFC overzicht 2025'!K349,Instellingen!I:I,Instellingen!N:N,,1),_xlfn.XLOOKUP(P349,Instellingen!I:I,Instellingen!O:O,,1))))</f>
        <v/>
      </c>
      <c r="R349" s="10"/>
    </row>
    <row r="350" spans="2:18" x14ac:dyDescent="0.35">
      <c r="B350" s="4"/>
      <c r="E350" s="14"/>
      <c r="M350" s="1"/>
      <c r="N350" s="12" t="str">
        <f t="shared" si="5"/>
        <v/>
      </c>
      <c r="O350" s="1"/>
      <c r="P350" s="2"/>
      <c r="Q350" s="12" t="str">
        <f>IF(O350="Nee","",IF(AND(ISBLANK(K350),ISBLANK(P350)),"",IF(ISBLANK(P350),_xlfn.XLOOKUP('RFC overzicht 2025'!K350,Instellingen!I:I,Instellingen!N:N,,1),_xlfn.XLOOKUP(P350,Instellingen!I:I,Instellingen!O:O,,1))))</f>
        <v/>
      </c>
      <c r="R350" s="10"/>
    </row>
    <row r="351" spans="2:18" x14ac:dyDescent="0.35">
      <c r="B351" s="4"/>
      <c r="E351" s="14"/>
      <c r="M351" s="1"/>
      <c r="N351" s="12" t="str">
        <f t="shared" si="5"/>
        <v/>
      </c>
      <c r="O351" s="1"/>
      <c r="P351" s="2"/>
      <c r="Q351" s="12" t="str">
        <f>IF(O351="Nee","",IF(AND(ISBLANK(K351),ISBLANK(P351)),"",IF(ISBLANK(P351),_xlfn.XLOOKUP('RFC overzicht 2025'!K351,Instellingen!I:I,Instellingen!N:N,,1),_xlfn.XLOOKUP(P351,Instellingen!I:I,Instellingen!O:O,,1))))</f>
        <v/>
      </c>
      <c r="R351" s="10"/>
    </row>
    <row r="352" spans="2:18" x14ac:dyDescent="0.35">
      <c r="B352" s="4"/>
      <c r="E352" s="14"/>
      <c r="M352" s="1"/>
      <c r="N352" s="12" t="str">
        <f t="shared" si="5"/>
        <v/>
      </c>
      <c r="O352" s="1"/>
      <c r="P352" s="2"/>
      <c r="Q352" s="12" t="str">
        <f>IF(O352="Nee","",IF(AND(ISBLANK(K352),ISBLANK(P352)),"",IF(ISBLANK(P352),_xlfn.XLOOKUP('RFC overzicht 2025'!K352,Instellingen!I:I,Instellingen!N:N,,1),_xlfn.XLOOKUP(P352,Instellingen!I:I,Instellingen!O:O,,1))))</f>
        <v/>
      </c>
      <c r="R352" s="10"/>
    </row>
    <row r="353" spans="2:18" x14ac:dyDescent="0.35">
      <c r="B353" s="4"/>
      <c r="E353" s="14"/>
      <c r="M353" s="1"/>
      <c r="N353" s="12" t="str">
        <f t="shared" si="5"/>
        <v/>
      </c>
      <c r="O353" s="1"/>
      <c r="P353" s="2"/>
      <c r="Q353" s="12" t="str">
        <f>IF(O353="Nee","",IF(AND(ISBLANK(K353),ISBLANK(P353)),"",IF(ISBLANK(P353),_xlfn.XLOOKUP('RFC overzicht 2025'!K353,Instellingen!I:I,Instellingen!N:N,,1),_xlfn.XLOOKUP(P353,Instellingen!I:I,Instellingen!O:O,,1))))</f>
        <v/>
      </c>
      <c r="R353" s="10"/>
    </row>
    <row r="354" spans="2:18" x14ac:dyDescent="0.35">
      <c r="B354" s="4"/>
      <c r="E354" s="14"/>
      <c r="M354" s="1"/>
      <c r="N354" s="12" t="str">
        <f t="shared" si="5"/>
        <v/>
      </c>
      <c r="O354" s="1"/>
      <c r="P354" s="2"/>
      <c r="Q354" s="12" t="str">
        <f>IF(O354="Nee","",IF(AND(ISBLANK(K354),ISBLANK(P354)),"",IF(ISBLANK(P354),_xlfn.XLOOKUP('RFC overzicht 2025'!K354,Instellingen!I:I,Instellingen!N:N,,1),_xlfn.XLOOKUP(P354,Instellingen!I:I,Instellingen!O:O,,1))))</f>
        <v/>
      </c>
      <c r="R354" s="10"/>
    </row>
    <row r="355" spans="2:18" x14ac:dyDescent="0.35">
      <c r="B355" s="4"/>
      <c r="E355" s="14"/>
      <c r="M355" s="1"/>
      <c r="N355" s="12" t="str">
        <f t="shared" si="5"/>
        <v/>
      </c>
      <c r="O355" s="1"/>
      <c r="P355" s="2"/>
      <c r="Q355" s="12" t="str">
        <f>IF(O355="Nee","",IF(AND(ISBLANK(K355),ISBLANK(P355)),"",IF(ISBLANK(P355),_xlfn.XLOOKUP('RFC overzicht 2025'!K355,Instellingen!I:I,Instellingen!N:N,,1),_xlfn.XLOOKUP(P355,Instellingen!I:I,Instellingen!O:O,,1))))</f>
        <v/>
      </c>
      <c r="R355" s="10"/>
    </row>
    <row r="356" spans="2:18" x14ac:dyDescent="0.35">
      <c r="B356" s="4"/>
      <c r="E356" s="14"/>
      <c r="M356" s="1"/>
      <c r="N356" s="12" t="str">
        <f t="shared" si="5"/>
        <v/>
      </c>
      <c r="O356" s="1"/>
      <c r="P356" s="2"/>
      <c r="Q356" s="12" t="str">
        <f>IF(O356="Nee","",IF(AND(ISBLANK(K356),ISBLANK(P356)),"",IF(ISBLANK(P356),_xlfn.XLOOKUP('RFC overzicht 2025'!K356,Instellingen!I:I,Instellingen!N:N,,1),_xlfn.XLOOKUP(P356,Instellingen!I:I,Instellingen!O:O,,1))))</f>
        <v/>
      </c>
      <c r="R356" s="10"/>
    </row>
    <row r="357" spans="2:18" x14ac:dyDescent="0.35">
      <c r="B357" s="4"/>
      <c r="E357" s="14"/>
      <c r="M357" s="1"/>
      <c r="N357" s="12" t="str">
        <f t="shared" si="5"/>
        <v/>
      </c>
      <c r="O357" s="1"/>
      <c r="P357" s="2"/>
      <c r="Q357" s="12" t="str">
        <f>IF(O357="Nee","",IF(AND(ISBLANK(K357),ISBLANK(P357)),"",IF(ISBLANK(P357),_xlfn.XLOOKUP('RFC overzicht 2025'!K357,Instellingen!I:I,Instellingen!N:N,,1),_xlfn.XLOOKUP(P357,Instellingen!I:I,Instellingen!O:O,,1))))</f>
        <v/>
      </c>
      <c r="R357" s="10"/>
    </row>
    <row r="358" spans="2:18" x14ac:dyDescent="0.35">
      <c r="B358" s="4"/>
      <c r="E358" s="14"/>
      <c r="M358" s="1"/>
      <c r="N358" s="12" t="str">
        <f t="shared" si="5"/>
        <v/>
      </c>
      <c r="O358" s="1"/>
      <c r="P358" s="2"/>
      <c r="Q358" s="12" t="str">
        <f>IF(O358="Nee","",IF(AND(ISBLANK(K358),ISBLANK(P358)),"",IF(ISBLANK(P358),_xlfn.XLOOKUP('RFC overzicht 2025'!K358,Instellingen!I:I,Instellingen!N:N,,1),_xlfn.XLOOKUP(P358,Instellingen!I:I,Instellingen!O:O,,1))))</f>
        <v/>
      </c>
      <c r="R358" s="10"/>
    </row>
    <row r="359" spans="2:18" x14ac:dyDescent="0.35">
      <c r="B359" s="4"/>
      <c r="E359" s="14"/>
      <c r="M359" s="1"/>
      <c r="N359" s="12" t="str">
        <f t="shared" si="5"/>
        <v/>
      </c>
      <c r="O359" s="1"/>
      <c r="P359" s="2"/>
      <c r="Q359" s="12" t="str">
        <f>IF(O359="Nee","",IF(AND(ISBLANK(K359),ISBLANK(P359)),"",IF(ISBLANK(P359),_xlfn.XLOOKUP('RFC overzicht 2025'!K359,Instellingen!I:I,Instellingen!N:N,,1),_xlfn.XLOOKUP(P359,Instellingen!I:I,Instellingen!O:O,,1))))</f>
        <v/>
      </c>
      <c r="R359" s="10"/>
    </row>
    <row r="360" spans="2:18" x14ac:dyDescent="0.35">
      <c r="B360" s="4"/>
      <c r="E360" s="14"/>
      <c r="M360" s="1"/>
      <c r="N360" s="12" t="str">
        <f t="shared" si="5"/>
        <v/>
      </c>
      <c r="O360" s="1"/>
      <c r="P360" s="2"/>
      <c r="Q360" s="12" t="str">
        <f>IF(O360="Nee","",IF(AND(ISBLANK(K360),ISBLANK(P360)),"",IF(ISBLANK(P360),_xlfn.XLOOKUP('RFC overzicht 2025'!K360,Instellingen!I:I,Instellingen!N:N,,1),_xlfn.XLOOKUP(P360,Instellingen!I:I,Instellingen!O:O,,1))))</f>
        <v/>
      </c>
      <c r="R360" s="10"/>
    </row>
    <row r="361" spans="2:18" x14ac:dyDescent="0.35">
      <c r="B361" s="4"/>
      <c r="E361" s="14"/>
      <c r="M361" s="1"/>
      <c r="N361" s="12" t="str">
        <f t="shared" si="5"/>
        <v/>
      </c>
      <c r="O361" s="1"/>
      <c r="P361" s="2"/>
      <c r="Q361" s="12" t="str">
        <f>IF(O361="Nee","",IF(AND(ISBLANK(K361),ISBLANK(P361)),"",IF(ISBLANK(P361),_xlfn.XLOOKUP('RFC overzicht 2025'!K361,Instellingen!I:I,Instellingen!N:N,,1),_xlfn.XLOOKUP(P361,Instellingen!I:I,Instellingen!O:O,,1))))</f>
        <v/>
      </c>
      <c r="R361" s="10"/>
    </row>
    <row r="362" spans="2:18" x14ac:dyDescent="0.35">
      <c r="B362" s="4"/>
      <c r="E362" s="14"/>
      <c r="M362" s="1"/>
      <c r="N362" s="12" t="str">
        <f t="shared" si="5"/>
        <v/>
      </c>
      <c r="O362" s="1"/>
      <c r="P362" s="2"/>
      <c r="Q362" s="12" t="str">
        <f>IF(O362="Nee","",IF(AND(ISBLANK(K362),ISBLANK(P362)),"",IF(ISBLANK(P362),_xlfn.XLOOKUP('RFC overzicht 2025'!K362,Instellingen!I:I,Instellingen!N:N,,1),_xlfn.XLOOKUP(P362,Instellingen!I:I,Instellingen!O:O,,1))))</f>
        <v/>
      </c>
      <c r="R362" s="10"/>
    </row>
    <row r="363" spans="2:18" x14ac:dyDescent="0.35">
      <c r="B363" s="4"/>
      <c r="E363" s="14"/>
      <c r="M363" s="1"/>
      <c r="N363" s="12" t="str">
        <f t="shared" si="5"/>
        <v/>
      </c>
      <c r="O363" s="1"/>
      <c r="P363" s="2"/>
      <c r="Q363" s="12" t="str">
        <f>IF(O363="Nee","",IF(AND(ISBLANK(K363),ISBLANK(P363)),"",IF(ISBLANK(P363),_xlfn.XLOOKUP('RFC overzicht 2025'!K363,Instellingen!I:I,Instellingen!N:N,,1),_xlfn.XLOOKUP(P363,Instellingen!I:I,Instellingen!O:O,,1))))</f>
        <v/>
      </c>
      <c r="R363" s="10"/>
    </row>
    <row r="364" spans="2:18" x14ac:dyDescent="0.35">
      <c r="B364" s="4"/>
      <c r="E364" s="14"/>
      <c r="M364" s="1"/>
      <c r="N364" s="12" t="str">
        <f t="shared" si="5"/>
        <v/>
      </c>
      <c r="O364" s="1"/>
      <c r="P364" s="2"/>
      <c r="Q364" s="12" t="str">
        <f>IF(O364="Nee","",IF(AND(ISBLANK(K364),ISBLANK(P364)),"",IF(ISBLANK(P364),_xlfn.XLOOKUP('RFC overzicht 2025'!K364,Instellingen!I:I,Instellingen!N:N,,1),_xlfn.XLOOKUP(P364,Instellingen!I:I,Instellingen!O:O,,1))))</f>
        <v/>
      </c>
      <c r="R364" s="10"/>
    </row>
    <row r="365" spans="2:18" x14ac:dyDescent="0.35">
      <c r="B365" s="4"/>
      <c r="E365" s="14"/>
      <c r="M365" s="1"/>
      <c r="N365" s="12" t="str">
        <f t="shared" si="5"/>
        <v/>
      </c>
      <c r="O365" s="1"/>
      <c r="P365" s="2"/>
      <c r="Q365" s="12" t="str">
        <f>IF(O365="Nee","",IF(AND(ISBLANK(K365),ISBLANK(P365)),"",IF(ISBLANK(P365),_xlfn.XLOOKUP('RFC overzicht 2025'!K365,Instellingen!I:I,Instellingen!N:N,,1),_xlfn.XLOOKUP(P365,Instellingen!I:I,Instellingen!O:O,,1))))</f>
        <v/>
      </c>
      <c r="R365" s="10"/>
    </row>
    <row r="366" spans="2:18" x14ac:dyDescent="0.35">
      <c r="B366" s="4"/>
      <c r="E366" s="14"/>
      <c r="M366" s="1"/>
      <c r="N366" s="12" t="str">
        <f t="shared" si="5"/>
        <v/>
      </c>
      <c r="O366" s="1"/>
      <c r="P366" s="2"/>
      <c r="Q366" s="12" t="str">
        <f>IF(O366="Nee","",IF(AND(ISBLANK(K366),ISBLANK(P366)),"",IF(ISBLANK(P366),_xlfn.XLOOKUP('RFC overzicht 2025'!K366,Instellingen!I:I,Instellingen!N:N,,1),_xlfn.XLOOKUP(P366,Instellingen!I:I,Instellingen!O:O,,1))))</f>
        <v/>
      </c>
      <c r="R366" s="10"/>
    </row>
    <row r="367" spans="2:18" x14ac:dyDescent="0.35">
      <c r="B367" s="4"/>
      <c r="E367" s="14"/>
      <c r="M367" s="1"/>
      <c r="N367" s="12" t="str">
        <f t="shared" si="5"/>
        <v/>
      </c>
      <c r="O367" s="1"/>
      <c r="P367" s="2"/>
      <c r="Q367" s="12" t="str">
        <f>IF(O367="Nee","",IF(AND(ISBLANK(K367),ISBLANK(P367)),"",IF(ISBLANK(P367),_xlfn.XLOOKUP('RFC overzicht 2025'!K367,Instellingen!I:I,Instellingen!N:N,,1),_xlfn.XLOOKUP(P367,Instellingen!I:I,Instellingen!O:O,,1))))</f>
        <v/>
      </c>
      <c r="R367" s="10"/>
    </row>
    <row r="368" spans="2:18" x14ac:dyDescent="0.35">
      <c r="B368" s="4"/>
      <c r="E368" s="14"/>
      <c r="M368" s="1"/>
      <c r="N368" s="12" t="str">
        <f t="shared" si="5"/>
        <v/>
      </c>
      <c r="O368" s="1"/>
      <c r="P368" s="2"/>
      <c r="Q368" s="12" t="str">
        <f>IF(O368="Nee","",IF(AND(ISBLANK(K368),ISBLANK(P368)),"",IF(ISBLANK(P368),_xlfn.XLOOKUP('RFC overzicht 2025'!K368,Instellingen!I:I,Instellingen!N:N,,1),_xlfn.XLOOKUP(P368,Instellingen!I:I,Instellingen!O:O,,1))))</f>
        <v/>
      </c>
      <c r="R368" s="10"/>
    </row>
    <row r="369" spans="2:18" x14ac:dyDescent="0.35">
      <c r="B369" s="4"/>
      <c r="E369" s="14"/>
      <c r="M369" s="1"/>
      <c r="N369" s="12" t="str">
        <f t="shared" si="5"/>
        <v/>
      </c>
      <c r="O369" s="1"/>
      <c r="P369" s="2"/>
      <c r="Q369" s="12" t="str">
        <f>IF(O369="Nee","",IF(AND(ISBLANK(K369),ISBLANK(P369)),"",IF(ISBLANK(P369),_xlfn.XLOOKUP('RFC overzicht 2025'!K369,Instellingen!I:I,Instellingen!N:N,,1),_xlfn.XLOOKUP(P369,Instellingen!I:I,Instellingen!O:O,,1))))</f>
        <v/>
      </c>
      <c r="R369" s="10"/>
    </row>
    <row r="370" spans="2:18" x14ac:dyDescent="0.35">
      <c r="B370" s="4"/>
      <c r="E370" s="14"/>
      <c r="M370" s="1"/>
      <c r="N370" s="12" t="str">
        <f t="shared" si="5"/>
        <v/>
      </c>
      <c r="O370" s="1"/>
      <c r="P370" s="2"/>
      <c r="Q370" s="12" t="str">
        <f>IF(O370="Nee","",IF(AND(ISBLANK(K370),ISBLANK(P370)),"",IF(ISBLANK(P370),_xlfn.XLOOKUP('RFC overzicht 2025'!K370,Instellingen!I:I,Instellingen!N:N,,1),_xlfn.XLOOKUP(P370,Instellingen!I:I,Instellingen!O:O,,1))))</f>
        <v/>
      </c>
      <c r="R370" s="10"/>
    </row>
    <row r="371" spans="2:18" x14ac:dyDescent="0.35">
      <c r="B371" s="4"/>
      <c r="E371" s="14"/>
      <c r="M371" s="1"/>
      <c r="N371" s="12" t="str">
        <f t="shared" si="5"/>
        <v/>
      </c>
      <c r="O371" s="1"/>
      <c r="P371" s="2"/>
      <c r="Q371" s="12" t="str">
        <f>IF(O371="Nee","",IF(AND(ISBLANK(K371),ISBLANK(P371)),"",IF(ISBLANK(P371),_xlfn.XLOOKUP('RFC overzicht 2025'!K371,Instellingen!I:I,Instellingen!N:N,,1),_xlfn.XLOOKUP(P371,Instellingen!I:I,Instellingen!O:O,,1))))</f>
        <v/>
      </c>
      <c r="R371" s="10"/>
    </row>
    <row r="372" spans="2:18" x14ac:dyDescent="0.35">
      <c r="B372" s="4"/>
      <c r="E372" s="14"/>
      <c r="M372" s="1"/>
      <c r="N372" s="12" t="str">
        <f t="shared" si="5"/>
        <v/>
      </c>
      <c r="O372" s="1"/>
      <c r="P372" s="2"/>
      <c r="Q372" s="12" t="str">
        <f>IF(O372="Nee","",IF(AND(ISBLANK(K372),ISBLANK(P372)),"",IF(ISBLANK(P372),_xlfn.XLOOKUP('RFC overzicht 2025'!K372,Instellingen!I:I,Instellingen!N:N,,1),_xlfn.XLOOKUP(P372,Instellingen!I:I,Instellingen!O:O,,1))))</f>
        <v/>
      </c>
      <c r="R372" s="10"/>
    </row>
    <row r="373" spans="2:18" x14ac:dyDescent="0.35">
      <c r="B373" s="4"/>
      <c r="E373" s="14"/>
      <c r="M373" s="1"/>
      <c r="N373" s="12" t="str">
        <f t="shared" si="5"/>
        <v/>
      </c>
      <c r="O373" s="1"/>
      <c r="P373" s="2"/>
      <c r="Q373" s="12" t="str">
        <f>IF(O373="Nee","",IF(AND(ISBLANK(K373),ISBLANK(P373)),"",IF(ISBLANK(P373),_xlfn.XLOOKUP('RFC overzicht 2025'!K373,Instellingen!I:I,Instellingen!N:N,,1),_xlfn.XLOOKUP(P373,Instellingen!I:I,Instellingen!O:O,,1))))</f>
        <v/>
      </c>
      <c r="R373" s="10"/>
    </row>
    <row r="374" spans="2:18" x14ac:dyDescent="0.35">
      <c r="B374" s="4"/>
      <c r="E374" s="14"/>
      <c r="M374" s="1"/>
      <c r="N374" s="12" t="str">
        <f t="shared" si="5"/>
        <v/>
      </c>
      <c r="O374" s="1"/>
      <c r="P374" s="2"/>
      <c r="Q374" s="12" t="str">
        <f>IF(O374="Nee","",IF(AND(ISBLANK(K374),ISBLANK(P374)),"",IF(ISBLANK(P374),_xlfn.XLOOKUP('RFC overzicht 2025'!K374,Instellingen!I:I,Instellingen!N:N,,1),_xlfn.XLOOKUP(P374,Instellingen!I:I,Instellingen!O:O,,1))))</f>
        <v/>
      </c>
      <c r="R374" s="10"/>
    </row>
    <row r="375" spans="2:18" x14ac:dyDescent="0.35">
      <c r="B375" s="4"/>
      <c r="E375" s="14"/>
      <c r="M375" s="1"/>
      <c r="N375" s="12" t="str">
        <f t="shared" si="5"/>
        <v/>
      </c>
      <c r="O375" s="1"/>
      <c r="P375" s="2"/>
      <c r="Q375" s="12" t="str">
        <f>IF(O375="Nee","",IF(AND(ISBLANK(K375),ISBLANK(P375)),"",IF(ISBLANK(P375),_xlfn.XLOOKUP('RFC overzicht 2025'!K375,Instellingen!I:I,Instellingen!N:N,,1),_xlfn.XLOOKUP(P375,Instellingen!I:I,Instellingen!O:O,,1))))</f>
        <v/>
      </c>
      <c r="R375" s="10"/>
    </row>
    <row r="376" spans="2:18" x14ac:dyDescent="0.35">
      <c r="B376" s="4"/>
      <c r="E376" s="14"/>
      <c r="M376" s="1"/>
      <c r="N376" s="12" t="str">
        <f t="shared" si="5"/>
        <v/>
      </c>
      <c r="O376" s="1"/>
      <c r="P376" s="2"/>
      <c r="Q376" s="12" t="str">
        <f>IF(O376="Nee","",IF(AND(ISBLANK(K376),ISBLANK(P376)),"",IF(ISBLANK(P376),_xlfn.XLOOKUP('RFC overzicht 2025'!K376,Instellingen!I:I,Instellingen!N:N,,1),_xlfn.XLOOKUP(P376,Instellingen!I:I,Instellingen!O:O,,1))))</f>
        <v/>
      </c>
      <c r="R376" s="10"/>
    </row>
    <row r="377" spans="2:18" x14ac:dyDescent="0.35">
      <c r="B377" s="4"/>
      <c r="E377" s="14"/>
      <c r="M377" s="1"/>
      <c r="N377" s="12" t="str">
        <f t="shared" si="5"/>
        <v/>
      </c>
      <c r="O377" s="1"/>
      <c r="P377" s="2"/>
      <c r="Q377" s="12" t="str">
        <f>IF(O377="Nee","",IF(AND(ISBLANK(K377),ISBLANK(P377)),"",IF(ISBLANK(P377),_xlfn.XLOOKUP('RFC overzicht 2025'!K377,Instellingen!I:I,Instellingen!N:N,,1),_xlfn.XLOOKUP(P377,Instellingen!I:I,Instellingen!O:O,,1))))</f>
        <v/>
      </c>
      <c r="R377" s="10"/>
    </row>
    <row r="378" spans="2:18" x14ac:dyDescent="0.35">
      <c r="B378" s="4"/>
      <c r="E378" s="14"/>
      <c r="M378" s="1"/>
      <c r="N378" s="12" t="str">
        <f t="shared" si="5"/>
        <v/>
      </c>
      <c r="O378" s="1"/>
      <c r="P378" s="2"/>
      <c r="Q378" s="12" t="str">
        <f>IF(O378="Nee","",IF(AND(ISBLANK(K378),ISBLANK(P378)),"",IF(ISBLANK(P378),_xlfn.XLOOKUP('RFC overzicht 2025'!K378,Instellingen!I:I,Instellingen!N:N,,1),_xlfn.XLOOKUP(P378,Instellingen!I:I,Instellingen!O:O,,1))))</f>
        <v/>
      </c>
      <c r="R378" s="10"/>
    </row>
    <row r="379" spans="2:18" x14ac:dyDescent="0.35">
      <c r="B379" s="4"/>
      <c r="E379" s="14"/>
      <c r="M379" s="1"/>
      <c r="N379" s="12" t="str">
        <f t="shared" si="5"/>
        <v/>
      </c>
      <c r="O379" s="1"/>
      <c r="P379" s="2"/>
      <c r="Q379" s="12" t="str">
        <f>IF(O379="Nee","",IF(AND(ISBLANK(K379),ISBLANK(P379)),"",IF(ISBLANK(P379),_xlfn.XLOOKUP('RFC overzicht 2025'!K379,Instellingen!I:I,Instellingen!N:N,,1),_xlfn.XLOOKUP(P379,Instellingen!I:I,Instellingen!O:O,,1))))</f>
        <v/>
      </c>
      <c r="R379" s="10"/>
    </row>
    <row r="380" spans="2:18" x14ac:dyDescent="0.35">
      <c r="B380" s="4"/>
      <c r="E380" s="14"/>
      <c r="M380" s="1"/>
      <c r="N380" s="12" t="str">
        <f t="shared" si="5"/>
        <v/>
      </c>
      <c r="O380" s="1"/>
      <c r="P380" s="2"/>
      <c r="Q380" s="12" t="str">
        <f>IF(O380="Nee","",IF(AND(ISBLANK(K380),ISBLANK(P380)),"",IF(ISBLANK(P380),_xlfn.XLOOKUP('RFC overzicht 2025'!K380,Instellingen!I:I,Instellingen!N:N,,1),_xlfn.XLOOKUP(P380,Instellingen!I:I,Instellingen!O:O,,1))))</f>
        <v/>
      </c>
      <c r="R380" s="10"/>
    </row>
    <row r="381" spans="2:18" x14ac:dyDescent="0.35">
      <c r="B381" s="4"/>
      <c r="E381" s="14"/>
      <c r="M381" s="1"/>
      <c r="N381" s="12" t="str">
        <f t="shared" si="5"/>
        <v/>
      </c>
      <c r="O381" s="1"/>
      <c r="P381" s="2"/>
      <c r="Q381" s="12" t="str">
        <f>IF(O381="Nee","",IF(AND(ISBLANK(K381),ISBLANK(P381)),"",IF(ISBLANK(P381),_xlfn.XLOOKUP('RFC overzicht 2025'!K381,Instellingen!I:I,Instellingen!N:N,,1),_xlfn.XLOOKUP(P381,Instellingen!I:I,Instellingen!O:O,,1))))</f>
        <v/>
      </c>
      <c r="R381" s="10"/>
    </row>
    <row r="382" spans="2:18" x14ac:dyDescent="0.35">
      <c r="B382" s="4"/>
      <c r="E382" s="14"/>
      <c r="M382" s="1"/>
      <c r="N382" s="12" t="str">
        <f t="shared" si="5"/>
        <v/>
      </c>
      <c r="O382" s="1"/>
      <c r="P382" s="2"/>
      <c r="Q382" s="12" t="str">
        <f>IF(O382="Nee","",IF(AND(ISBLANK(K382),ISBLANK(P382)),"",IF(ISBLANK(P382),_xlfn.XLOOKUP('RFC overzicht 2025'!K382,Instellingen!I:I,Instellingen!N:N,,1),_xlfn.XLOOKUP(P382,Instellingen!I:I,Instellingen!O:O,,1))))</f>
        <v/>
      </c>
      <c r="R382" s="10"/>
    </row>
    <row r="383" spans="2:18" x14ac:dyDescent="0.35">
      <c r="B383" s="4"/>
      <c r="E383" s="14"/>
      <c r="M383" s="1"/>
      <c r="N383" s="12" t="str">
        <f t="shared" si="5"/>
        <v/>
      </c>
      <c r="O383" s="1"/>
      <c r="P383" s="2"/>
      <c r="Q383" s="12" t="str">
        <f>IF(O383="Nee","",IF(AND(ISBLANK(K383),ISBLANK(P383)),"",IF(ISBLANK(P383),_xlfn.XLOOKUP('RFC overzicht 2025'!K383,Instellingen!I:I,Instellingen!N:N,,1),_xlfn.XLOOKUP(P383,Instellingen!I:I,Instellingen!O:O,,1))))</f>
        <v/>
      </c>
      <c r="R383" s="10"/>
    </row>
    <row r="384" spans="2:18" x14ac:dyDescent="0.35">
      <c r="B384" s="4"/>
      <c r="E384" s="14"/>
      <c r="M384" s="1"/>
      <c r="N384" s="12" t="str">
        <f t="shared" si="5"/>
        <v/>
      </c>
      <c r="O384" s="1"/>
      <c r="P384" s="2"/>
      <c r="Q384" s="12" t="str">
        <f>IF(O384="Nee","",IF(AND(ISBLANK(K384),ISBLANK(P384)),"",IF(ISBLANK(P384),_xlfn.XLOOKUP('RFC overzicht 2025'!K384,Instellingen!I:I,Instellingen!N:N,,1),_xlfn.XLOOKUP(P384,Instellingen!I:I,Instellingen!O:O,,1))))</f>
        <v/>
      </c>
      <c r="R384" s="10"/>
    </row>
    <row r="385" spans="2:18" x14ac:dyDescent="0.35">
      <c r="B385" s="4"/>
      <c r="E385" s="14"/>
      <c r="M385" s="1"/>
      <c r="N385" s="12" t="str">
        <f t="shared" si="5"/>
        <v/>
      </c>
      <c r="O385" s="1"/>
      <c r="P385" s="2"/>
      <c r="Q385" s="12" t="str">
        <f>IF(O385="Nee","",IF(AND(ISBLANK(K385),ISBLANK(P385)),"",IF(ISBLANK(P385),_xlfn.XLOOKUP('RFC overzicht 2025'!K385,Instellingen!I:I,Instellingen!N:N,,1),_xlfn.XLOOKUP(P385,Instellingen!I:I,Instellingen!O:O,,1))))</f>
        <v/>
      </c>
      <c r="R385" s="10"/>
    </row>
    <row r="386" spans="2:18" x14ac:dyDescent="0.35">
      <c r="B386" s="4"/>
      <c r="E386" s="14"/>
      <c r="M386" s="1"/>
      <c r="N386" s="12" t="str">
        <f t="shared" ref="N386:N403" si="6">IF(M386="Ja",L386+7,IF(M386="Nee",L386+14,""))</f>
        <v/>
      </c>
      <c r="O386" s="1"/>
      <c r="P386" s="2"/>
      <c r="Q386" s="12" t="str">
        <f>IF(O386="Nee","",IF(AND(ISBLANK(K386),ISBLANK(P386)),"",IF(ISBLANK(P386),_xlfn.XLOOKUP('RFC overzicht 2025'!K386,Instellingen!I:I,Instellingen!N:N,,1),_xlfn.XLOOKUP(P386,Instellingen!I:I,Instellingen!O:O,,1))))</f>
        <v/>
      </c>
      <c r="R386" s="10"/>
    </row>
    <row r="387" spans="2:18" x14ac:dyDescent="0.35">
      <c r="B387" s="4"/>
      <c r="E387" s="14"/>
      <c r="M387" s="1"/>
      <c r="N387" s="12" t="str">
        <f t="shared" si="6"/>
        <v/>
      </c>
      <c r="O387" s="1"/>
      <c r="P387" s="2"/>
      <c r="Q387" s="12" t="str">
        <f>IF(O387="Nee","",IF(AND(ISBLANK(K387),ISBLANK(P387)),"",IF(ISBLANK(P387),_xlfn.XLOOKUP('RFC overzicht 2025'!K387,Instellingen!I:I,Instellingen!N:N,,1),_xlfn.XLOOKUP(P387,Instellingen!I:I,Instellingen!O:O,,1))))</f>
        <v/>
      </c>
      <c r="R387" s="10"/>
    </row>
    <row r="388" spans="2:18" x14ac:dyDescent="0.35">
      <c r="B388" s="4"/>
      <c r="E388" s="14"/>
      <c r="M388" s="1"/>
      <c r="N388" s="12" t="str">
        <f t="shared" si="6"/>
        <v/>
      </c>
      <c r="O388" s="1"/>
      <c r="P388" s="2"/>
      <c r="Q388" s="12" t="str">
        <f>IF(O388="Nee","",IF(AND(ISBLANK(K388),ISBLANK(P388)),"",IF(ISBLANK(P388),_xlfn.XLOOKUP('RFC overzicht 2025'!K388,Instellingen!I:I,Instellingen!N:N,,1),_xlfn.XLOOKUP(P388,Instellingen!I:I,Instellingen!O:O,,1))))</f>
        <v/>
      </c>
      <c r="R388" s="10"/>
    </row>
    <row r="389" spans="2:18" x14ac:dyDescent="0.35">
      <c r="B389" s="4"/>
      <c r="E389" s="14"/>
      <c r="M389" s="1"/>
      <c r="N389" s="12" t="str">
        <f t="shared" si="6"/>
        <v/>
      </c>
      <c r="O389" s="1"/>
      <c r="P389" s="2"/>
      <c r="Q389" s="12" t="str">
        <f>IF(O389="Nee","",IF(AND(ISBLANK(K389),ISBLANK(P389)),"",IF(ISBLANK(P389),_xlfn.XLOOKUP('RFC overzicht 2025'!K389,Instellingen!I:I,Instellingen!N:N,,1),_xlfn.XLOOKUP(P389,Instellingen!I:I,Instellingen!O:O,,1))))</f>
        <v/>
      </c>
      <c r="R389" s="10"/>
    </row>
    <row r="390" spans="2:18" x14ac:dyDescent="0.35">
      <c r="B390" s="4"/>
      <c r="E390" s="14"/>
      <c r="M390" s="1"/>
      <c r="N390" s="12" t="str">
        <f t="shared" si="6"/>
        <v/>
      </c>
      <c r="O390" s="1"/>
      <c r="P390" s="2"/>
      <c r="Q390" s="12" t="str">
        <f>IF(O390="Nee","",IF(AND(ISBLANK(K390),ISBLANK(P390)),"",IF(ISBLANK(P390),_xlfn.XLOOKUP('RFC overzicht 2025'!K390,Instellingen!I:I,Instellingen!N:N,,1),_xlfn.XLOOKUP(P390,Instellingen!I:I,Instellingen!O:O,,1))))</f>
        <v/>
      </c>
      <c r="R390" s="10"/>
    </row>
    <row r="391" spans="2:18" x14ac:dyDescent="0.35">
      <c r="B391" s="4"/>
      <c r="E391" s="14"/>
      <c r="M391" s="1"/>
      <c r="N391" s="12" t="str">
        <f t="shared" si="6"/>
        <v/>
      </c>
      <c r="O391" s="1"/>
      <c r="P391" s="2"/>
      <c r="Q391" s="12" t="str">
        <f>IF(O391="Nee","",IF(AND(ISBLANK(K391),ISBLANK(P391)),"",IF(ISBLANK(P391),_xlfn.XLOOKUP('RFC overzicht 2025'!K391,Instellingen!I:I,Instellingen!N:N,,1),_xlfn.XLOOKUP(P391,Instellingen!I:I,Instellingen!O:O,,1))))</f>
        <v/>
      </c>
      <c r="R391" s="10"/>
    </row>
    <row r="392" spans="2:18" x14ac:dyDescent="0.35">
      <c r="B392" s="4"/>
      <c r="E392" s="14"/>
      <c r="M392" s="1"/>
      <c r="N392" s="12" t="str">
        <f t="shared" si="6"/>
        <v/>
      </c>
      <c r="O392" s="1"/>
      <c r="P392" s="2"/>
      <c r="Q392" s="12" t="str">
        <f>IF(O392="Nee","",IF(AND(ISBLANK(K392),ISBLANK(P392)),"",IF(ISBLANK(P392),_xlfn.XLOOKUP('RFC overzicht 2025'!K392,Instellingen!I:I,Instellingen!N:N,,1),_xlfn.XLOOKUP(P392,Instellingen!I:I,Instellingen!O:O,,1))))</f>
        <v/>
      </c>
      <c r="R392" s="10"/>
    </row>
    <row r="393" spans="2:18" x14ac:dyDescent="0.35">
      <c r="B393" s="4"/>
      <c r="E393" s="14"/>
      <c r="M393" s="1"/>
      <c r="N393" s="12" t="str">
        <f t="shared" si="6"/>
        <v/>
      </c>
      <c r="O393" s="1"/>
      <c r="P393" s="2"/>
      <c r="Q393" s="12" t="str">
        <f>IF(O393="Nee","",IF(AND(ISBLANK(K393),ISBLANK(P393)),"",IF(ISBLANK(P393),_xlfn.XLOOKUP('RFC overzicht 2025'!K393,Instellingen!I:I,Instellingen!N:N,,1),_xlfn.XLOOKUP(P393,Instellingen!I:I,Instellingen!O:O,,1))))</f>
        <v/>
      </c>
      <c r="R393" s="10"/>
    </row>
    <row r="394" spans="2:18" x14ac:dyDescent="0.35">
      <c r="B394" s="4"/>
      <c r="E394" s="14"/>
      <c r="M394" s="1"/>
      <c r="N394" s="12" t="str">
        <f t="shared" si="6"/>
        <v/>
      </c>
      <c r="O394" s="1"/>
      <c r="P394" s="2"/>
      <c r="Q394" s="12" t="str">
        <f>IF(O394="Nee","",IF(AND(ISBLANK(K394),ISBLANK(P394)),"",IF(ISBLANK(P394),_xlfn.XLOOKUP('RFC overzicht 2025'!K394,Instellingen!I:I,Instellingen!N:N,,1),_xlfn.XLOOKUP(P394,Instellingen!I:I,Instellingen!O:O,,1))))</f>
        <v/>
      </c>
      <c r="R394" s="10"/>
    </row>
    <row r="395" spans="2:18" x14ac:dyDescent="0.35">
      <c r="B395" s="4"/>
      <c r="E395" s="14"/>
      <c r="M395" s="1"/>
      <c r="N395" s="12" t="str">
        <f t="shared" si="6"/>
        <v/>
      </c>
      <c r="O395" s="1"/>
      <c r="P395" s="2"/>
      <c r="Q395" s="12" t="str">
        <f>IF(O395="Nee","",IF(AND(ISBLANK(K395),ISBLANK(P395)),"",IF(ISBLANK(P395),_xlfn.XLOOKUP('RFC overzicht 2025'!K395,Instellingen!I:I,Instellingen!N:N,,1),_xlfn.XLOOKUP(P395,Instellingen!I:I,Instellingen!O:O,,1))))</f>
        <v/>
      </c>
      <c r="R395" s="10"/>
    </row>
    <row r="396" spans="2:18" x14ac:dyDescent="0.35">
      <c r="B396" s="4"/>
      <c r="E396" s="14"/>
      <c r="N396" s="12" t="str">
        <f t="shared" si="6"/>
        <v/>
      </c>
      <c r="P396" s="2"/>
      <c r="Q396" s="12" t="str">
        <f>IF(O396="Nee","",IF(AND(ISBLANK(K396),ISBLANK(P396)),"",IF(ISBLANK(P396),_xlfn.XLOOKUP('RFC overzicht 2025'!K396,Instellingen!I:I,Instellingen!N:N,,1),_xlfn.XLOOKUP(P396,Instellingen!I:I,Instellingen!O:O,,1))))</f>
        <v/>
      </c>
      <c r="R396" s="10"/>
    </row>
    <row r="397" spans="2:18" x14ac:dyDescent="0.35">
      <c r="B397" s="4"/>
      <c r="E397" s="14"/>
      <c r="N397" s="12" t="str">
        <f t="shared" si="6"/>
        <v/>
      </c>
      <c r="P397" s="2"/>
      <c r="Q397" s="12" t="str">
        <f>IF(O397="Nee","",IF(AND(ISBLANK(K397),ISBLANK(P397)),"",IF(ISBLANK(P397),_xlfn.XLOOKUP('RFC overzicht 2025'!K397,Instellingen!I:I,Instellingen!N:N,,1),_xlfn.XLOOKUP(P397,Instellingen!I:I,Instellingen!O:O,,1))))</f>
        <v/>
      </c>
      <c r="R397" s="10"/>
    </row>
    <row r="398" spans="2:18" x14ac:dyDescent="0.35">
      <c r="B398" s="4"/>
      <c r="E398" s="14"/>
      <c r="N398" s="12" t="str">
        <f t="shared" si="6"/>
        <v/>
      </c>
      <c r="P398" s="2"/>
      <c r="Q398" s="12" t="str">
        <f>IF(O398="Nee","",IF(AND(ISBLANK(K398),ISBLANK(P398)),"",IF(ISBLANK(P398),_xlfn.XLOOKUP('RFC overzicht 2025'!K398,Instellingen!I:I,Instellingen!N:N,,1),_xlfn.XLOOKUP(P398,Instellingen!I:I,Instellingen!O:O,,1))))</f>
        <v/>
      </c>
      <c r="R398" s="10"/>
    </row>
    <row r="399" spans="2:18" x14ac:dyDescent="0.35">
      <c r="B399" s="4"/>
      <c r="E399" s="14"/>
      <c r="N399" s="12" t="str">
        <f t="shared" si="6"/>
        <v/>
      </c>
      <c r="P399" s="2"/>
      <c r="Q399" s="12" t="str">
        <f>IF(O399="Nee","",IF(AND(ISBLANK(K399),ISBLANK(P399)),"",IF(ISBLANK(P399),_xlfn.XLOOKUP('RFC overzicht 2025'!K399,Instellingen!I:I,Instellingen!N:N,,1),_xlfn.XLOOKUP(P399,Instellingen!I:I,Instellingen!O:O,,1))))</f>
        <v/>
      </c>
      <c r="R399" s="10"/>
    </row>
    <row r="400" spans="2:18" x14ac:dyDescent="0.35">
      <c r="B400" s="4"/>
      <c r="E400" s="14"/>
      <c r="N400" s="12" t="str">
        <f t="shared" si="6"/>
        <v/>
      </c>
      <c r="P400" s="2"/>
      <c r="Q400" s="12" t="str">
        <f>IF(O400="Nee","",IF(AND(ISBLANK(K400),ISBLANK(P400)),"",IF(ISBLANK(P400),_xlfn.XLOOKUP('RFC overzicht 2025'!K400,Instellingen!I:I,Instellingen!N:N,,1),_xlfn.XLOOKUP(P400,Instellingen!I:I,Instellingen!O:O,,1))))</f>
        <v/>
      </c>
      <c r="R400" s="10"/>
    </row>
    <row r="401" spans="2:18" x14ac:dyDescent="0.35">
      <c r="B401" s="4"/>
      <c r="E401" s="14"/>
      <c r="N401" s="12" t="str">
        <f t="shared" si="6"/>
        <v/>
      </c>
      <c r="P401" s="2"/>
      <c r="Q401" s="12" t="str">
        <f>IF(O401="Nee","",IF(AND(ISBLANK(K401),ISBLANK(P401)),"",IF(ISBLANK(P401),_xlfn.XLOOKUP('RFC overzicht 2025'!K401,Instellingen!I:I,Instellingen!N:N,,1),_xlfn.XLOOKUP(P401,Instellingen!I:I,Instellingen!O:O,,1))))</f>
        <v/>
      </c>
      <c r="R401" s="10"/>
    </row>
    <row r="402" spans="2:18" x14ac:dyDescent="0.35">
      <c r="B402" s="4"/>
      <c r="E402" s="14"/>
      <c r="N402" s="12" t="str">
        <f t="shared" si="6"/>
        <v/>
      </c>
      <c r="P402" s="2"/>
      <c r="Q402" s="12" t="str">
        <f>IF(O402="Nee","",IF(AND(ISBLANK(K402),ISBLANK(P402)),"",IF(ISBLANK(P402),_xlfn.XLOOKUP('RFC overzicht 2025'!K402,Instellingen!I:I,Instellingen!N:N,,1),_xlfn.XLOOKUP(P402,Instellingen!I:I,Instellingen!O:O,,1))))</f>
        <v/>
      </c>
      <c r="R402" s="10"/>
    </row>
    <row r="403" spans="2:18" x14ac:dyDescent="0.35">
      <c r="B403" s="4"/>
      <c r="E403" s="14"/>
      <c r="N403" s="12" t="str">
        <f t="shared" si="6"/>
        <v/>
      </c>
      <c r="P403" s="2"/>
      <c r="Q403" s="12" t="str">
        <f>IF(O403="Nee","",IF(AND(ISBLANK(K403),ISBLANK(P403)),"",IF(ISBLANK(P403),_xlfn.XLOOKUP('RFC overzicht 2025'!K403,Instellingen!I:I,Instellingen!N:N,,1),_xlfn.XLOOKUP(P403,Instellingen!I:I,Instellingen!O:O,,1))))</f>
        <v/>
      </c>
      <c r="R403" s="10"/>
    </row>
    <row r="404" spans="2:18" x14ac:dyDescent="0.35">
      <c r="B404" s="4"/>
      <c r="E404" s="14"/>
      <c r="N404" s="12" t="str" cm="1">
        <f t="array" ref="N404">_xlfn.IFS(M404="Ja",L404+7,M404="Nee",L404+14,M404="","")</f>
        <v/>
      </c>
      <c r="P404" s="2"/>
      <c r="Q404" s="12" t="str">
        <f>IF(O404="Nee","",IF(AND(ISBLANK(K404),ISBLANK(P404)),"",IF(ISBLANK(P404),_xlfn.XLOOKUP('RFC overzicht 2025'!K404,Instellingen!I:I,Instellingen!N:N,,1),_xlfn.XLOOKUP(P404,Instellingen!I:I,Instellingen!O:O,,1))))</f>
        <v/>
      </c>
      <c r="R404" s="10"/>
    </row>
    <row r="405" spans="2:18" x14ac:dyDescent="0.35">
      <c r="B405" s="4"/>
      <c r="E405" s="14"/>
      <c r="N405" s="12" t="str" cm="1">
        <f t="array" ref="N405">_xlfn.IFS(M405="Ja",L405+7,M405="Nee",L405+14,M405="","")</f>
        <v/>
      </c>
      <c r="P405" s="2"/>
      <c r="Q405" s="12" t="str">
        <f>IF(O405="Nee","",IF(AND(ISBLANK(K405),ISBLANK(P405)),"",IF(ISBLANK(P405),_xlfn.XLOOKUP('RFC overzicht 2025'!K405,Instellingen!I:I,Instellingen!N:N,,1),_xlfn.XLOOKUP(P405,Instellingen!I:I,Instellingen!O:O,,1))))</f>
        <v/>
      </c>
      <c r="R405" s="10"/>
    </row>
    <row r="406" spans="2:18" x14ac:dyDescent="0.35">
      <c r="B406" s="4"/>
      <c r="E406" s="14"/>
      <c r="N406" s="12" t="str" cm="1">
        <f t="array" ref="N406">_xlfn.IFS(M406="Ja",L406+7,M406="Nee",L406+14,M406="","")</f>
        <v/>
      </c>
      <c r="P406" s="2"/>
      <c r="Q406" s="12" t="str">
        <f>IF(O406="Nee","",IF(AND(ISBLANK(K406),ISBLANK(P406)),"",IF(ISBLANK(P406),_xlfn.XLOOKUP('RFC overzicht 2025'!K406,Instellingen!I:I,Instellingen!N:N,,1),_xlfn.XLOOKUP(P406,Instellingen!I:I,Instellingen!O:O,,1))))</f>
        <v/>
      </c>
      <c r="R406" s="10"/>
    </row>
    <row r="407" spans="2:18" x14ac:dyDescent="0.35">
      <c r="B407" s="4"/>
      <c r="E407" s="14"/>
      <c r="N407" s="12" t="str" cm="1">
        <f t="array" ref="N407">_xlfn.IFS(M407="Ja",L407+7,M407="Nee",L407+14,M407="","")</f>
        <v/>
      </c>
      <c r="P407" s="2"/>
      <c r="Q407" s="12" t="str">
        <f>IF(O407="Nee","",IF(AND(ISBLANK(K407),ISBLANK(P407)),"",IF(ISBLANK(P407),_xlfn.XLOOKUP('RFC overzicht 2025'!K407,Instellingen!I:I,Instellingen!N:N,,1),_xlfn.XLOOKUP(P407,Instellingen!I:I,Instellingen!O:O,,1))))</f>
        <v/>
      </c>
      <c r="R407" s="10"/>
    </row>
    <row r="408" spans="2:18" x14ac:dyDescent="0.35">
      <c r="B408" s="4"/>
      <c r="E408" s="14"/>
      <c r="N408" s="12" t="str" cm="1">
        <f t="array" ref="N408">_xlfn.IFS(M408="Ja",L408+7,M408="Nee",L408+14,M408="","")</f>
        <v/>
      </c>
      <c r="P408" s="2"/>
      <c r="Q408" s="12" t="str">
        <f>IF(O408="Nee","",IF(AND(ISBLANK(K408),ISBLANK(P408)),"",IF(ISBLANK(P408),_xlfn.XLOOKUP('RFC overzicht 2025'!K408,Instellingen!I:I,Instellingen!N:N,,1),_xlfn.XLOOKUP(P408,Instellingen!I:I,Instellingen!O:O,,1))))</f>
        <v/>
      </c>
      <c r="R408" s="10"/>
    </row>
    <row r="409" spans="2:18" x14ac:dyDescent="0.35">
      <c r="B409" s="4"/>
      <c r="E409" s="14"/>
      <c r="N409" s="12" t="str" cm="1">
        <f t="array" ref="N409">_xlfn.IFS(M409="Ja",L409+7,M409="Nee",L409+14,M409="","")</f>
        <v/>
      </c>
      <c r="P409" s="2"/>
      <c r="Q409" s="12" t="str">
        <f>IF(O409="Nee","",IF(AND(ISBLANK(K409),ISBLANK(P409)),"",IF(ISBLANK(P409),_xlfn.XLOOKUP('RFC overzicht 2025'!K409,Instellingen!I:I,Instellingen!N:N,,1),_xlfn.XLOOKUP(P409,Instellingen!I:I,Instellingen!O:O,,1))))</f>
        <v/>
      </c>
      <c r="R409" s="10"/>
    </row>
    <row r="410" spans="2:18" x14ac:dyDescent="0.35">
      <c r="B410" s="4"/>
      <c r="E410" s="14"/>
      <c r="N410" s="12" t="str" cm="1">
        <f t="array" ref="N410">_xlfn.IFS(M410="Ja",L410+7,M410="Nee",L410+14,M410="","")</f>
        <v/>
      </c>
      <c r="P410" s="2"/>
      <c r="Q410" s="12" t="str">
        <f>IF(O410="Nee","",IF(AND(ISBLANK(K410),ISBLANK(P410)),"",IF(ISBLANK(P410),_xlfn.XLOOKUP('RFC overzicht 2025'!K410,Instellingen!I:I,Instellingen!N:N,,1),_xlfn.XLOOKUP(P410,Instellingen!I:I,Instellingen!O:O,,1))))</f>
        <v/>
      </c>
      <c r="R410" s="10"/>
    </row>
    <row r="411" spans="2:18" x14ac:dyDescent="0.35">
      <c r="B411" s="4"/>
      <c r="E411" s="14"/>
      <c r="N411" s="12" t="str" cm="1">
        <f t="array" ref="N411">_xlfn.IFS(M411="Ja",L411+7,M411="Nee",L411+14,M411="","")</f>
        <v/>
      </c>
      <c r="P411" s="2"/>
      <c r="Q411" s="12" t="str">
        <f>IF(O411="Nee","",IF(AND(ISBLANK(K411),ISBLANK(P411)),"",IF(ISBLANK(P411),_xlfn.XLOOKUP('RFC overzicht 2025'!K411,Instellingen!I:I,Instellingen!N:N,,1),_xlfn.XLOOKUP(P411,Instellingen!I:I,Instellingen!O:O,,1))))</f>
        <v/>
      </c>
      <c r="R411" s="10"/>
    </row>
    <row r="412" spans="2:18" x14ac:dyDescent="0.35">
      <c r="B412" s="4"/>
      <c r="E412" s="14"/>
      <c r="N412" s="12" t="str" cm="1">
        <f t="array" ref="N412">_xlfn.IFS(M412="Ja",L412+7,M412="Nee",L412+14,M412="","")</f>
        <v/>
      </c>
      <c r="P412" s="2"/>
      <c r="Q412" s="12" t="str">
        <f>IF(O412="Nee","",IF(AND(ISBLANK(K412),ISBLANK(P412)),"",IF(ISBLANK(P412),_xlfn.XLOOKUP('RFC overzicht 2025'!K412,Instellingen!I:I,Instellingen!N:N,,1),_xlfn.XLOOKUP(P412,Instellingen!I:I,Instellingen!O:O,,1))))</f>
        <v/>
      </c>
      <c r="R412" s="10"/>
    </row>
    <row r="413" spans="2:18" x14ac:dyDescent="0.35">
      <c r="B413" s="4"/>
      <c r="E413" s="14"/>
      <c r="N413" s="12" t="str" cm="1">
        <f t="array" ref="N413">_xlfn.IFS(M413="Ja",L413+7,M413="Nee",L413+14,M413="","")</f>
        <v/>
      </c>
      <c r="P413" s="2"/>
      <c r="Q413" s="12" t="str">
        <f>IF(O413="Nee","",IF(AND(ISBLANK(K413),ISBLANK(P413)),"",IF(ISBLANK(P413),_xlfn.XLOOKUP('RFC overzicht 2025'!K413,Instellingen!I:I,Instellingen!N:N,,1),_xlfn.XLOOKUP(P413,Instellingen!I:I,Instellingen!O:O,,1))))</f>
        <v/>
      </c>
      <c r="R413" s="10"/>
    </row>
    <row r="414" spans="2:18" x14ac:dyDescent="0.35">
      <c r="B414" s="4"/>
      <c r="E414" s="14"/>
      <c r="N414" s="12" t="str" cm="1">
        <f t="array" ref="N414">_xlfn.IFS(M414="Ja",L414+7,M414="Nee",L414+14,M414="","")</f>
        <v/>
      </c>
      <c r="P414" s="2"/>
      <c r="Q414" s="12" t="str">
        <f>IF(O414="Nee","",IF(AND(ISBLANK(K414),ISBLANK(P414)),"",IF(ISBLANK(P414),_xlfn.XLOOKUP('RFC overzicht 2025'!K414,Instellingen!I:I,Instellingen!N:N,,1),_xlfn.XLOOKUP(P414,Instellingen!I:I,Instellingen!O:O,,1))))</f>
        <v/>
      </c>
      <c r="R414" s="10"/>
    </row>
    <row r="415" spans="2:18" x14ac:dyDescent="0.35">
      <c r="B415" s="4"/>
      <c r="E415" s="14"/>
      <c r="N415" s="12" t="str" cm="1">
        <f t="array" ref="N415">_xlfn.IFS(M415="Ja",L415+7,M415="Nee",L415+14,M415="","")</f>
        <v/>
      </c>
      <c r="P415" s="2"/>
      <c r="Q415" s="12" t="str">
        <f>IF(O415="Nee","",IF(AND(ISBLANK(K415),ISBLANK(P415)),"",IF(ISBLANK(P415),_xlfn.XLOOKUP('RFC overzicht 2025'!K415,Instellingen!I:I,Instellingen!N:N,,1),_xlfn.XLOOKUP(P415,Instellingen!I:I,Instellingen!O:O,,1))))</f>
        <v/>
      </c>
      <c r="R415" s="10"/>
    </row>
    <row r="416" spans="2:18" x14ac:dyDescent="0.35">
      <c r="B416" s="4"/>
      <c r="E416" s="14"/>
      <c r="N416" s="12" t="str" cm="1">
        <f t="array" ref="N416">_xlfn.IFS(M416="Ja",L416+7,M416="Nee",L416+14,M416="","")</f>
        <v/>
      </c>
      <c r="P416" s="2"/>
      <c r="Q416" s="12" t="str">
        <f>IF(O416="Nee","",IF(AND(ISBLANK(K416),ISBLANK(P416)),"",IF(ISBLANK(P416),_xlfn.XLOOKUP('RFC overzicht 2025'!K416,Instellingen!I:I,Instellingen!N:N,,1),_xlfn.XLOOKUP(P416,Instellingen!I:I,Instellingen!O:O,,1))))</f>
        <v/>
      </c>
      <c r="R416" s="10"/>
    </row>
    <row r="417" spans="2:18" x14ac:dyDescent="0.35">
      <c r="B417" s="4"/>
      <c r="E417" s="14"/>
      <c r="N417" s="12" t="str" cm="1">
        <f t="array" ref="N417">_xlfn.IFS(M417="Ja",L417+7,M417="Nee",L417+14,M417="","")</f>
        <v/>
      </c>
      <c r="P417" s="2"/>
      <c r="Q417" s="12" t="str">
        <f>IF(O417="Nee","",IF(AND(ISBLANK(K417),ISBLANK(P417)),"",IF(ISBLANK(P417),_xlfn.XLOOKUP('RFC overzicht 2025'!K417,Instellingen!I:I,Instellingen!N:N,,1),_xlfn.XLOOKUP(P417,Instellingen!I:I,Instellingen!O:O,,1))))</f>
        <v/>
      </c>
      <c r="R417" s="10"/>
    </row>
    <row r="418" spans="2:18" x14ac:dyDescent="0.35">
      <c r="B418" s="4"/>
      <c r="E418" s="14"/>
      <c r="N418" s="12" t="str" cm="1">
        <f t="array" ref="N418">_xlfn.IFS(M418="Ja",L418+7,M418="Nee",L418+14,M418="","")</f>
        <v/>
      </c>
      <c r="P418" s="2"/>
      <c r="Q418" s="12" t="str">
        <f>IF(O418="Nee","",IF(AND(ISBLANK(K418),ISBLANK(P418)),"",IF(ISBLANK(P418),_xlfn.XLOOKUP('RFC overzicht 2025'!K418,Instellingen!I:I,Instellingen!N:N,,1),_xlfn.XLOOKUP(P418,Instellingen!I:I,Instellingen!O:O,,1))))</f>
        <v/>
      </c>
      <c r="R418" s="10"/>
    </row>
    <row r="419" spans="2:18" x14ac:dyDescent="0.35">
      <c r="B419" s="4"/>
      <c r="E419" s="14"/>
      <c r="N419" s="12" t="str" cm="1">
        <f t="array" ref="N419">_xlfn.IFS(M419="Ja",L419+7,M419="Nee",L419+14,M419="","")</f>
        <v/>
      </c>
      <c r="P419" s="2"/>
      <c r="Q419" s="12" t="str">
        <f>IF(O419="Nee","",IF(AND(ISBLANK(K419),ISBLANK(P419)),"",IF(ISBLANK(P419),_xlfn.XLOOKUP('RFC overzicht 2025'!K419,Instellingen!I:I,Instellingen!N:N,,1),_xlfn.XLOOKUP(P419,Instellingen!I:I,Instellingen!O:O,,1))))</f>
        <v/>
      </c>
      <c r="R419" s="10"/>
    </row>
    <row r="420" spans="2:18" x14ac:dyDescent="0.35">
      <c r="B420" s="4"/>
      <c r="E420" s="14"/>
      <c r="N420" s="12" t="str" cm="1">
        <f t="array" ref="N420">_xlfn.IFS(M420="Ja",L420+7,M420="Nee",L420+14,M420="","")</f>
        <v/>
      </c>
      <c r="P420" s="2"/>
      <c r="Q420" s="12" t="str">
        <f>IF(O420="Nee","",IF(AND(ISBLANK(K420),ISBLANK(P420)),"",IF(ISBLANK(P420),_xlfn.XLOOKUP('RFC overzicht 2025'!K420,Instellingen!I:I,Instellingen!N:N,,1),_xlfn.XLOOKUP(P420,Instellingen!I:I,Instellingen!O:O,,1))))</f>
        <v/>
      </c>
      <c r="R420" s="10"/>
    </row>
    <row r="421" spans="2:18" x14ac:dyDescent="0.35">
      <c r="B421" s="4"/>
      <c r="E421" s="14"/>
      <c r="N421" s="12" t="str" cm="1">
        <f t="array" ref="N421">_xlfn.IFS(M421="Ja",L421+7,M421="Nee",L421+14,M421="","")</f>
        <v/>
      </c>
      <c r="P421" s="2"/>
      <c r="Q421" s="12" t="str">
        <f>IF(O421="Nee","",IF(AND(ISBLANK(K421),ISBLANK(P421)),"",IF(ISBLANK(P421),_xlfn.XLOOKUP('RFC overzicht 2025'!K421,Instellingen!I:I,Instellingen!N:N,,1),_xlfn.XLOOKUP(P421,Instellingen!I:I,Instellingen!O:O,,1))))</f>
        <v/>
      </c>
      <c r="R421" s="10"/>
    </row>
    <row r="422" spans="2:18" x14ac:dyDescent="0.35">
      <c r="B422" s="4"/>
      <c r="E422" s="14"/>
      <c r="N422" s="12" t="str" cm="1">
        <f t="array" ref="N422">_xlfn.IFS(M422="Ja",L422+7,M422="Nee",L422+14,M422="","")</f>
        <v/>
      </c>
      <c r="P422" s="2"/>
      <c r="Q422" s="12" t="str">
        <f>IF(O422="Nee","",IF(AND(ISBLANK(K422),ISBLANK(P422)),"",IF(ISBLANK(P422),_xlfn.XLOOKUP('RFC overzicht 2025'!K422,Instellingen!I:I,Instellingen!N:N,,1),_xlfn.XLOOKUP(P422,Instellingen!I:I,Instellingen!O:O,,1))))</f>
        <v/>
      </c>
      <c r="R422" s="10"/>
    </row>
    <row r="423" spans="2:18" x14ac:dyDescent="0.35">
      <c r="B423" s="4"/>
      <c r="E423" s="14"/>
      <c r="N423" s="12" t="str" cm="1">
        <f t="array" ref="N423">_xlfn.IFS(M423="Ja",L423+7,M423="Nee",L423+14,M423="","")</f>
        <v/>
      </c>
      <c r="P423" s="2"/>
      <c r="Q423" s="12" t="str">
        <f>IF(O423="Nee","",IF(AND(ISBLANK(K423),ISBLANK(P423)),"",IF(ISBLANK(P423),_xlfn.XLOOKUP('RFC overzicht 2025'!K423,Instellingen!I:I,Instellingen!N:N,,1),_xlfn.XLOOKUP(P423,Instellingen!I:I,Instellingen!O:O,,1))))</f>
        <v/>
      </c>
      <c r="R423" s="10"/>
    </row>
    <row r="424" spans="2:18" x14ac:dyDescent="0.35">
      <c r="B424" s="4"/>
      <c r="E424" s="14"/>
      <c r="N424" s="12" t="str" cm="1">
        <f t="array" ref="N424">_xlfn.IFS(M424="Ja",L424+7,M424="Nee",L424+14,M424="","")</f>
        <v/>
      </c>
      <c r="P424" s="2"/>
      <c r="Q424" s="12" t="str">
        <f>IF(O424="Nee","",IF(AND(ISBLANK(K424),ISBLANK(P424)),"",IF(ISBLANK(P424),_xlfn.XLOOKUP('RFC overzicht 2025'!K424,Instellingen!I:I,Instellingen!N:N,,1),_xlfn.XLOOKUP(P424,Instellingen!I:I,Instellingen!O:O,,1))))</f>
        <v/>
      </c>
      <c r="R424" s="10"/>
    </row>
    <row r="425" spans="2:18" x14ac:dyDescent="0.35">
      <c r="B425" s="4"/>
      <c r="E425" s="14"/>
      <c r="N425" s="12" t="str" cm="1">
        <f t="array" ref="N425">_xlfn.IFS(M425="Ja",L425+7,M425="Nee",L425+14,M425="","")</f>
        <v/>
      </c>
      <c r="P425" s="2"/>
      <c r="Q425" s="12" t="str">
        <f>IF(O425="Nee","",IF(AND(ISBLANK(K425),ISBLANK(P425)),"",IF(ISBLANK(P425),_xlfn.XLOOKUP('RFC overzicht 2025'!K425,Instellingen!I:I,Instellingen!N:N,,1),_xlfn.XLOOKUP(P425,Instellingen!I:I,Instellingen!O:O,,1))))</f>
        <v/>
      </c>
      <c r="R425" s="10"/>
    </row>
    <row r="426" spans="2:18" x14ac:dyDescent="0.35">
      <c r="B426" s="4"/>
      <c r="E426" s="14"/>
      <c r="N426" s="12" t="str" cm="1">
        <f t="array" ref="N426">_xlfn.IFS(M426="Ja",L426+7,M426="Nee",L426+14,M426="","")</f>
        <v/>
      </c>
      <c r="P426" s="2"/>
      <c r="Q426" s="12" t="str">
        <f>IF(O426="Nee","",IF(AND(ISBLANK(K426),ISBLANK(P426)),"",IF(ISBLANK(P426),_xlfn.XLOOKUP('RFC overzicht 2025'!K426,Instellingen!I:I,Instellingen!N:N,,1),_xlfn.XLOOKUP(P426,Instellingen!I:I,Instellingen!O:O,,1))))</f>
        <v/>
      </c>
      <c r="R426" s="10"/>
    </row>
    <row r="427" spans="2:18" x14ac:dyDescent="0.35">
      <c r="B427" s="4"/>
      <c r="E427" s="14"/>
      <c r="N427" s="12" t="str" cm="1">
        <f t="array" ref="N427">_xlfn.IFS(M427="Ja",L427+7,M427="Nee",L427+14,M427="","")</f>
        <v/>
      </c>
      <c r="P427" s="2"/>
      <c r="Q427" s="12" t="str">
        <f>IF(O427="Nee","",IF(AND(ISBLANK(K427),ISBLANK(P427)),"",IF(ISBLANK(P427),_xlfn.XLOOKUP('RFC overzicht 2025'!K427,Instellingen!I:I,Instellingen!N:N,,1),_xlfn.XLOOKUP(P427,Instellingen!I:I,Instellingen!O:O,,1))))</f>
        <v/>
      </c>
      <c r="R427" s="10"/>
    </row>
    <row r="428" spans="2:18" x14ac:dyDescent="0.35">
      <c r="B428" s="4"/>
      <c r="E428" s="14"/>
      <c r="N428" s="12" t="str" cm="1">
        <f t="array" ref="N428">_xlfn.IFS(M428="Ja",L428+7,M428="Nee",L428+14,M428="","")</f>
        <v/>
      </c>
      <c r="P428" s="2"/>
      <c r="Q428" s="12" t="str">
        <f>IF(O428="Nee","",IF(AND(ISBLANK(K428),ISBLANK(P428)),"",IF(ISBLANK(P428),_xlfn.XLOOKUP('RFC overzicht 2025'!K428,Instellingen!I:I,Instellingen!N:N,,1),_xlfn.XLOOKUP(P428,Instellingen!I:I,Instellingen!O:O,,1))))</f>
        <v/>
      </c>
      <c r="R428" s="10"/>
    </row>
    <row r="429" spans="2:18" x14ac:dyDescent="0.35">
      <c r="B429" s="4"/>
      <c r="E429" s="14"/>
      <c r="N429" s="12" t="str" cm="1">
        <f t="array" ref="N429">_xlfn.IFS(M429="Ja",L429+7,M429="Nee",L429+14,M429="","")</f>
        <v/>
      </c>
      <c r="P429" s="2"/>
      <c r="Q429" s="12" t="str">
        <f>IF(O429="Nee","",IF(AND(ISBLANK(K429),ISBLANK(P429)),"",IF(ISBLANK(P429),_xlfn.XLOOKUP('RFC overzicht 2025'!K429,Instellingen!I:I,Instellingen!N:N,,1),_xlfn.XLOOKUP(P429,Instellingen!I:I,Instellingen!O:O,,1))))</f>
        <v/>
      </c>
      <c r="R429" s="10"/>
    </row>
    <row r="430" spans="2:18" x14ac:dyDescent="0.35">
      <c r="B430" s="4"/>
      <c r="E430" s="14"/>
      <c r="N430" s="12" t="str" cm="1">
        <f t="array" ref="N430">_xlfn.IFS(M430="Ja",L430+7,M430="Nee",L430+14,M430="","")</f>
        <v/>
      </c>
      <c r="P430" s="2"/>
      <c r="Q430" s="12" t="str">
        <f>IF(O430="Nee","",IF(AND(ISBLANK(K430),ISBLANK(P430)),"",IF(ISBLANK(P430),_xlfn.XLOOKUP('RFC overzicht 2025'!K430,Instellingen!I:I,Instellingen!N:N,,1),_xlfn.XLOOKUP(P430,Instellingen!I:I,Instellingen!O:O,,1))))</f>
        <v/>
      </c>
      <c r="R430" s="10"/>
    </row>
    <row r="431" spans="2:18" x14ac:dyDescent="0.35">
      <c r="B431" s="4"/>
      <c r="E431" s="14"/>
      <c r="N431" s="12" t="str" cm="1">
        <f t="array" ref="N431">_xlfn.IFS(M431="Ja",L431+7,M431="Nee",L431+14,M431="","")</f>
        <v/>
      </c>
      <c r="P431" s="2"/>
      <c r="Q431" s="12" t="str">
        <f>IF(O431="Nee","",IF(AND(ISBLANK(K431),ISBLANK(P431)),"",IF(ISBLANK(P431),_xlfn.XLOOKUP('RFC overzicht 2025'!K431,Instellingen!I:I,Instellingen!N:N,,1),_xlfn.XLOOKUP(P431,Instellingen!I:I,Instellingen!O:O,,1))))</f>
        <v/>
      </c>
      <c r="R431" s="10"/>
    </row>
    <row r="432" spans="2:18" x14ac:dyDescent="0.35">
      <c r="B432" s="4"/>
      <c r="E432" s="14"/>
      <c r="N432" s="12" t="str" cm="1">
        <f t="array" ref="N432">_xlfn.IFS(M432="Ja",L432+7,M432="Nee",L432+14,M432="","")</f>
        <v/>
      </c>
      <c r="P432" s="2"/>
      <c r="Q432" s="12" t="str">
        <f>IF(O432="Nee","",IF(AND(ISBLANK(K432),ISBLANK(P432)),"",IF(ISBLANK(P432),_xlfn.XLOOKUP('RFC overzicht 2025'!K432,Instellingen!I:I,Instellingen!N:N,,1),_xlfn.XLOOKUP(P432,Instellingen!I:I,Instellingen!O:O,,1))))</f>
        <v/>
      </c>
      <c r="R432" s="10"/>
    </row>
    <row r="433" spans="2:18" x14ac:dyDescent="0.35">
      <c r="B433" s="4"/>
      <c r="E433" s="14"/>
      <c r="N433" s="12" t="str" cm="1">
        <f t="array" ref="N433">_xlfn.IFS(M433="Ja",L433+7,M433="Nee",L433+14,M433="","")</f>
        <v/>
      </c>
      <c r="P433" s="2"/>
      <c r="Q433" s="12" t="str">
        <f>IF(O433="Nee","",IF(AND(ISBLANK(K433),ISBLANK(P433)),"",IF(ISBLANK(P433),_xlfn.XLOOKUP('RFC overzicht 2025'!K433,Instellingen!I:I,Instellingen!N:N,,1),_xlfn.XLOOKUP(P433,Instellingen!I:I,Instellingen!O:O,,1))))</f>
        <v/>
      </c>
      <c r="R433" s="10"/>
    </row>
    <row r="434" spans="2:18" x14ac:dyDescent="0.35">
      <c r="B434" s="4"/>
      <c r="E434" s="14"/>
      <c r="N434" s="12" t="str" cm="1">
        <f t="array" ref="N434">_xlfn.IFS(M434="Ja",L434+7,M434="Nee",L434+14,M434="","")</f>
        <v/>
      </c>
      <c r="P434" s="2"/>
      <c r="Q434" s="12" t="str">
        <f>IF(O434="Nee","",IF(AND(ISBLANK(K434),ISBLANK(P434)),"",IF(ISBLANK(P434),_xlfn.XLOOKUP('RFC overzicht 2025'!K434,Instellingen!I:I,Instellingen!N:N,,1),_xlfn.XLOOKUP(P434,Instellingen!I:I,Instellingen!O:O,,1))))</f>
        <v/>
      </c>
      <c r="R434" s="10"/>
    </row>
    <row r="435" spans="2:18" x14ac:dyDescent="0.35">
      <c r="B435" s="4"/>
      <c r="E435" s="14"/>
      <c r="N435" s="12" t="str" cm="1">
        <f t="array" ref="N435">_xlfn.IFS(M435="Ja",L435+7,M435="Nee",L435+14,M435="","")</f>
        <v/>
      </c>
      <c r="P435" s="2"/>
      <c r="Q435" s="12" t="str">
        <f>IF(O435="Nee","",IF(AND(ISBLANK(K435),ISBLANK(P435)),"",IF(ISBLANK(P435),_xlfn.XLOOKUP('RFC overzicht 2025'!K435,Instellingen!I:I,Instellingen!N:N,,1),_xlfn.XLOOKUP(P435,Instellingen!I:I,Instellingen!O:O,,1))))</f>
        <v/>
      </c>
      <c r="R435" s="10"/>
    </row>
    <row r="436" spans="2:18" x14ac:dyDescent="0.35">
      <c r="B436" s="4"/>
      <c r="E436" s="14"/>
      <c r="N436" s="12" t="str" cm="1">
        <f t="array" ref="N436">_xlfn.IFS(M436="Ja",L436+7,M436="Nee",L436+14,M436="","")</f>
        <v/>
      </c>
      <c r="P436" s="2"/>
      <c r="Q436" s="12" t="str">
        <f>IF(O436="Nee","",IF(AND(ISBLANK(K436),ISBLANK(P436)),"",IF(ISBLANK(P436),_xlfn.XLOOKUP('RFC overzicht 2025'!K436,Instellingen!I:I,Instellingen!N:N,,1),_xlfn.XLOOKUP(P436,Instellingen!I:I,Instellingen!O:O,,1))))</f>
        <v/>
      </c>
      <c r="R436" s="10"/>
    </row>
    <row r="437" spans="2:18" x14ac:dyDescent="0.35">
      <c r="B437" s="4"/>
      <c r="E437" s="14"/>
      <c r="N437" s="12" t="str" cm="1">
        <f t="array" ref="N437">_xlfn.IFS(M437="Ja",L437+7,M437="Nee",L437+14,M437="","")</f>
        <v/>
      </c>
      <c r="P437" s="2"/>
      <c r="Q437" s="12" t="str">
        <f>IF(O437="Nee","",IF(AND(ISBLANK(K437),ISBLANK(P437)),"",IF(ISBLANK(P437),_xlfn.XLOOKUP('RFC overzicht 2025'!K437,Instellingen!I:I,Instellingen!N:N,,1),_xlfn.XLOOKUP(P437,Instellingen!I:I,Instellingen!O:O,,1))))</f>
        <v/>
      </c>
      <c r="R437" s="10"/>
    </row>
    <row r="438" spans="2:18" x14ac:dyDescent="0.35">
      <c r="B438" s="4"/>
      <c r="E438" s="14"/>
      <c r="N438" s="12" t="str" cm="1">
        <f t="array" ref="N438">_xlfn.IFS(M438="Ja",L438+7,M438="Nee",L438+14,M438="","")</f>
        <v/>
      </c>
      <c r="P438" s="2"/>
      <c r="Q438" s="12" t="str">
        <f>IF(O438="Nee","",IF(AND(ISBLANK(K438),ISBLANK(P438)),"",IF(ISBLANK(P438),_xlfn.XLOOKUP('RFC overzicht 2025'!K438,Instellingen!I:I,Instellingen!N:N,,1),_xlfn.XLOOKUP(P438,Instellingen!I:I,Instellingen!O:O,,1))))</f>
        <v/>
      </c>
      <c r="R438" s="10"/>
    </row>
    <row r="439" spans="2:18" x14ac:dyDescent="0.35">
      <c r="B439" s="4"/>
      <c r="E439" s="14"/>
      <c r="N439" s="12" t="str" cm="1">
        <f t="array" ref="N439">_xlfn.IFS(M439="Ja",L439+7,M439="Nee",L439+14,M439="","")</f>
        <v/>
      </c>
      <c r="P439" s="2"/>
      <c r="Q439" s="12" t="str">
        <f>IF(O439="Nee","",IF(AND(ISBLANK(K439),ISBLANK(P439)),"",IF(ISBLANK(P439),_xlfn.XLOOKUP('RFC overzicht 2025'!K439,Instellingen!I:I,Instellingen!N:N,,1),_xlfn.XLOOKUP(P439,Instellingen!I:I,Instellingen!O:O,,1))))</f>
        <v/>
      </c>
      <c r="R439" s="10"/>
    </row>
    <row r="440" spans="2:18" x14ac:dyDescent="0.35">
      <c r="B440" s="4"/>
      <c r="E440" s="14"/>
      <c r="N440" s="12" t="str" cm="1">
        <f t="array" ref="N440">_xlfn.IFS(M440="Ja",L440+7,M440="Nee",L440+14,M440="","")</f>
        <v/>
      </c>
      <c r="P440" s="2"/>
      <c r="Q440" s="12" t="str">
        <f>IF(O440="Nee","",IF(AND(ISBLANK(K440),ISBLANK(P440)),"",IF(ISBLANK(P440),_xlfn.XLOOKUP('RFC overzicht 2025'!K440,Instellingen!I:I,Instellingen!N:N,,1),_xlfn.XLOOKUP(P440,Instellingen!I:I,Instellingen!O:O,,1))))</f>
        <v/>
      </c>
      <c r="R440" s="10"/>
    </row>
    <row r="441" spans="2:18" x14ac:dyDescent="0.35">
      <c r="B441" s="4"/>
      <c r="E441" s="14"/>
      <c r="N441" s="12" t="str" cm="1">
        <f t="array" ref="N441">_xlfn.IFS(M441="Ja",L441+7,M441="Nee",L441+14,M441="","")</f>
        <v/>
      </c>
      <c r="P441" s="2"/>
      <c r="Q441" s="12" t="str">
        <f>IF(O441="Nee","",IF(AND(ISBLANK(K441),ISBLANK(P441)),"",IF(ISBLANK(P441),_xlfn.XLOOKUP('RFC overzicht 2025'!K441,Instellingen!I:I,Instellingen!N:N,,1),_xlfn.XLOOKUP(P441,Instellingen!I:I,Instellingen!O:O,,1))))</f>
        <v/>
      </c>
      <c r="R441" s="10"/>
    </row>
    <row r="442" spans="2:18" x14ac:dyDescent="0.35">
      <c r="B442" s="4"/>
      <c r="E442" s="14"/>
      <c r="N442" s="12" t="str" cm="1">
        <f t="array" ref="N442">_xlfn.IFS(M442="Ja",L442+7,M442="Nee",L442+14,M442="","")</f>
        <v/>
      </c>
      <c r="P442" s="2"/>
      <c r="Q442" s="12" t="str">
        <f>IF(O442="Nee","",IF(AND(ISBLANK(K442),ISBLANK(P442)),"",IF(ISBLANK(P442),_xlfn.XLOOKUP('RFC overzicht 2025'!K442,Instellingen!I:I,Instellingen!N:N,,1),_xlfn.XLOOKUP(P442,Instellingen!I:I,Instellingen!O:O,,1))))</f>
        <v/>
      </c>
      <c r="R442" s="10"/>
    </row>
    <row r="443" spans="2:18" x14ac:dyDescent="0.35">
      <c r="B443" s="4"/>
      <c r="E443" s="14"/>
      <c r="N443" s="12" t="str" cm="1">
        <f t="array" ref="N443">_xlfn.IFS(M443="Ja",L443+7,M443="Nee",L443+14,M443="","")</f>
        <v/>
      </c>
      <c r="P443" s="2"/>
      <c r="Q443" s="12" t="str">
        <f>IF(O443="Nee","",IF(AND(ISBLANK(K443),ISBLANK(P443)),"",IF(ISBLANK(P443),_xlfn.XLOOKUP('RFC overzicht 2025'!K443,Instellingen!I:I,Instellingen!N:N,,1),_xlfn.XLOOKUP(P443,Instellingen!I:I,Instellingen!O:O,,1))))</f>
        <v/>
      </c>
      <c r="R443" s="10"/>
    </row>
    <row r="444" spans="2:18" x14ac:dyDescent="0.35">
      <c r="B444" s="4"/>
      <c r="E444" s="14"/>
      <c r="N444" s="12" t="str" cm="1">
        <f t="array" ref="N444">_xlfn.IFS(M444="Ja",L444+7,M444="Nee",L444+14,M444="","")</f>
        <v/>
      </c>
      <c r="P444" s="2"/>
      <c r="Q444" s="12" t="str">
        <f>IF(O444="Nee","",IF(AND(ISBLANK(K444),ISBLANK(P444)),"",IF(ISBLANK(P444),_xlfn.XLOOKUP('RFC overzicht 2025'!K444,Instellingen!I:I,Instellingen!N:N,,1),_xlfn.XLOOKUP(P444,Instellingen!I:I,Instellingen!O:O,,1))))</f>
        <v/>
      </c>
      <c r="R444" s="10"/>
    </row>
    <row r="445" spans="2:18" x14ac:dyDescent="0.35">
      <c r="B445" s="4"/>
      <c r="E445" s="14"/>
      <c r="N445" s="12" t="str" cm="1">
        <f t="array" ref="N445">_xlfn.IFS(M445="Ja",L445+7,M445="Nee",L445+14,M445="","")</f>
        <v/>
      </c>
      <c r="P445" s="2"/>
      <c r="Q445" s="12" t="str">
        <f>IF(O445="Nee","",IF(AND(ISBLANK(K445),ISBLANK(P445)),"",IF(ISBLANK(P445),_xlfn.XLOOKUP('RFC overzicht 2025'!K445,Instellingen!I:I,Instellingen!N:N,,1),_xlfn.XLOOKUP(P445,Instellingen!I:I,Instellingen!O:O,,1))))</f>
        <v/>
      </c>
      <c r="R445" s="10"/>
    </row>
    <row r="446" spans="2:18" x14ac:dyDescent="0.35">
      <c r="B446" s="4"/>
      <c r="E446" s="14"/>
      <c r="N446" s="12" t="str" cm="1">
        <f t="array" ref="N446">_xlfn.IFS(M446="Ja",L446+7,M446="Nee",L446+14,M446="","")</f>
        <v/>
      </c>
      <c r="P446" s="2"/>
      <c r="Q446" s="12" t="str">
        <f>IF(O446="Nee","",IF(AND(ISBLANK(K446),ISBLANK(P446)),"",IF(ISBLANK(P446),_xlfn.XLOOKUP('RFC overzicht 2025'!K446,Instellingen!I:I,Instellingen!N:N,,1),_xlfn.XLOOKUP(P446,Instellingen!I:I,Instellingen!O:O,,1))))</f>
        <v/>
      </c>
      <c r="R446" s="10"/>
    </row>
    <row r="447" spans="2:18" x14ac:dyDescent="0.35">
      <c r="B447" s="4"/>
      <c r="E447" s="14"/>
      <c r="N447" s="12" t="str" cm="1">
        <f t="array" ref="N447">_xlfn.IFS(M447="Ja",L447+7,M447="Nee",L447+14,M447="","")</f>
        <v/>
      </c>
      <c r="P447" s="2"/>
      <c r="Q447" s="12" t="str">
        <f>IF(O447="Nee","",IF(AND(ISBLANK(K447),ISBLANK(P447)),"",IF(ISBLANK(P447),_xlfn.XLOOKUP('RFC overzicht 2025'!K447,Instellingen!I:I,Instellingen!N:N,,1),_xlfn.XLOOKUP(P447,Instellingen!I:I,Instellingen!O:O,,1))))</f>
        <v/>
      </c>
      <c r="R447" s="10"/>
    </row>
    <row r="448" spans="2:18" x14ac:dyDescent="0.35">
      <c r="B448" s="4"/>
      <c r="E448" s="14"/>
      <c r="N448" s="12" t="str" cm="1">
        <f t="array" ref="N448">_xlfn.IFS(M448="Ja",L448+7,M448="Nee",L448+14,M448="","")</f>
        <v/>
      </c>
      <c r="P448" s="2"/>
      <c r="Q448" s="12" t="str">
        <f>IF(O448="Nee","",IF(AND(ISBLANK(K448),ISBLANK(P448)),"",IF(ISBLANK(P448),_xlfn.XLOOKUP('RFC overzicht 2025'!K448,Instellingen!I:I,Instellingen!N:N,,1),_xlfn.XLOOKUP(P448,Instellingen!I:I,Instellingen!O:O,,1))))</f>
        <v/>
      </c>
      <c r="R448" s="10"/>
    </row>
    <row r="449" spans="14:16" x14ac:dyDescent="0.35">
      <c r="N449" s="12" t="str" cm="1">
        <f t="array" ref="N449">_xlfn.IFS(M449="Ja",L449+7,M449="Nee",L449+14,M449="","")</f>
        <v/>
      </c>
      <c r="P449" s="2"/>
    </row>
  </sheetData>
  <autoFilter ref="A7:S7" xr:uid="{5FC816BD-12F1-4597-8934-57B86CA398F5}"/>
  <mergeCells count="2">
    <mergeCell ref="A6:H6"/>
    <mergeCell ref="J6:S6"/>
  </mergeCells>
  <phoneticPr fontId="5" type="noConversion"/>
  <conditionalFormatting sqref="A8:S497">
    <cfRule type="expression" dxfId="83" priority="4">
      <formula>$A8&lt;&gt;""</formula>
    </cfRule>
  </conditionalFormatting>
  <conditionalFormatting sqref="D8:D184">
    <cfRule type="containsText" dxfId="82" priority="15" operator="containsText" text="Voltooid">
      <formula>NOT(ISERROR(SEARCH("Voltooid",D8)))</formula>
    </cfRule>
  </conditionalFormatting>
  <conditionalFormatting sqref="D8:D496">
    <cfRule type="containsText" dxfId="81" priority="16" operator="containsText" text="Ingetrokken">
      <formula>NOT(ISERROR(SEARCH("Ingetrokken",D8)))</formula>
    </cfRule>
    <cfRule type="containsText" dxfId="80" priority="17" operator="containsText" text="Spoed">
      <formula>NOT(ISERROR(SEARCH("Spoed",D8)))</formula>
    </cfRule>
  </conditionalFormatting>
  <conditionalFormatting sqref="J8:K497">
    <cfRule type="expression" dxfId="79" priority="13">
      <formula>AND(NOT(ISBLANK(J8)),NOT(ISBLANK(J8)))</formula>
    </cfRule>
  </conditionalFormatting>
  <conditionalFormatting sqref="K8:K497">
    <cfRule type="expression" dxfId="78" priority="10">
      <formula>OR($R8="Ingetrokken", $R8="On hold")</formula>
    </cfRule>
  </conditionalFormatting>
  <conditionalFormatting sqref="L8:L496">
    <cfRule type="expression" dxfId="77" priority="9">
      <formula>AND(NOT(ISBLANK(K8)),(I8="Nee"))</formula>
    </cfRule>
  </conditionalFormatting>
  <conditionalFormatting sqref="L8:M496">
    <cfRule type="expression" dxfId="76" priority="12">
      <formula>AND(NOT(ISBLANK(L8)),NOT(ISBLANK(L8)))</formula>
    </cfRule>
  </conditionalFormatting>
  <conditionalFormatting sqref="L8:M497">
    <cfRule type="expression" dxfId="75" priority="3">
      <formula>OR($R8="Ingetrokken", $R8="On hold")</formula>
    </cfRule>
  </conditionalFormatting>
  <conditionalFormatting sqref="M8:M496">
    <cfRule type="expression" dxfId="74" priority="8">
      <formula>AND(NOT(ISBLANK(K8)),(I8="Nee"))</formula>
    </cfRule>
  </conditionalFormatting>
  <conditionalFormatting sqref="N8:N496">
    <cfRule type="expression" dxfId="73" priority="7">
      <formula>AND(NOT(ISBLANK(K8)),(I8="Nee"))</formula>
    </cfRule>
    <cfRule type="expression" dxfId="72" priority="26">
      <formula>AND(N8&lt;TODAY(),ISNUMBER(N8))</formula>
    </cfRule>
  </conditionalFormatting>
  <conditionalFormatting sqref="N8:O497">
    <cfRule type="expression" dxfId="71" priority="2">
      <formula>OR($R8="Ingetrokken", $R8="On hold")</formula>
    </cfRule>
  </conditionalFormatting>
  <conditionalFormatting sqref="O8:O496">
    <cfRule type="expression" dxfId="70" priority="6">
      <formula>AND(NOT(ISBLANK(K8)),(I8="Nee"))</formula>
    </cfRule>
    <cfRule type="expression" dxfId="69" priority="25">
      <formula>AND(NOT(ISBLANK(O8)),NOT(ISBLANK(O8)))</formula>
    </cfRule>
  </conditionalFormatting>
  <conditionalFormatting sqref="P8:P496">
    <cfRule type="expression" dxfId="68" priority="24">
      <formula>AND(NOT(ISBLANK(P8)),NOT(ISBLANK(P8)))</formula>
    </cfRule>
  </conditionalFormatting>
  <conditionalFormatting sqref="P8:Q360">
    <cfRule type="expression" dxfId="67" priority="1">
      <formula>OR($R8="Ingetrokken", $R8="On hold")</formula>
    </cfRule>
  </conditionalFormatting>
  <conditionalFormatting sqref="Q8:Q496">
    <cfRule type="expression" dxfId="66" priority="360">
      <formula>AND(NOT(ISBLANK(K8)),ISBLANK(P8))</formula>
    </cfRule>
    <cfRule type="expression" dxfId="65" priority="361">
      <formula>AND(NOT(ISBLANK(K8)),NOT(ISBLANK(P8)))</formula>
    </cfRule>
  </conditionalFormatting>
  <conditionalFormatting sqref="R8:R496">
    <cfRule type="expression" dxfId="64" priority="14">
      <formula>AND(NOT(ISBLANK(R8)),NOT(ISBLANK(R8)))</formula>
    </cfRule>
  </conditionalFormatting>
  <hyperlinks>
    <hyperlink ref="A12" r:id="rId1" xr:uid="{AF0A1BE7-D035-4142-8E33-F457F40B7CDA}"/>
    <hyperlink ref="A13" r:id="rId2" display="https://www.vektis.nl/uploads/Docs per pagina/RFC/RFC S25004.pdf" xr:uid="{96D11F12-9BB7-4D7C-8B0E-AFDD2F7A2080}"/>
    <hyperlink ref="A11" r:id="rId3" xr:uid="{9894EEEC-D413-43BE-B5FA-CF458CAFC389}"/>
    <hyperlink ref="A10" r:id="rId4" xr:uid="{02C53F8D-5676-4A13-883B-43B2D0B5C347}"/>
    <hyperlink ref="A14" r:id="rId5" display="https://www.vektis.nl/uploads/Docs per pagina/RFC/RFC S25005.pdf" xr:uid="{C7888EFD-5DB7-4DDC-995F-25DB2B1148B3}"/>
    <hyperlink ref="A15" r:id="rId6" xr:uid="{3F10AEDE-1526-4FD7-83F2-5FDD35FA0550}"/>
    <hyperlink ref="A16" r:id="rId7" xr:uid="{8B2567B3-3B8A-485A-98BD-F6662ED11A66}"/>
    <hyperlink ref="A17" r:id="rId8" xr:uid="{F3E8891E-9A3A-4CFA-9D81-C0E49B8E2B6E}"/>
    <hyperlink ref="A18" r:id="rId9" xr:uid="{6C19CCEE-3951-4730-A8DB-CCF9100C78E0}"/>
    <hyperlink ref="A19" r:id="rId10" xr:uid="{CCE7E55E-14D8-4709-9FCF-5C368358FA28}"/>
    <hyperlink ref="A20" r:id="rId11" xr:uid="{208B5F9B-D587-4391-80D2-132857765877}"/>
    <hyperlink ref="A21" r:id="rId12" xr:uid="{6CCE5CEE-9696-407A-8745-95C7AD799EB4}"/>
    <hyperlink ref="A22" r:id="rId13" xr:uid="{242FE053-05DC-4810-BC21-E615025113B1}"/>
    <hyperlink ref="A23" r:id="rId14" xr:uid="{2624E210-12B4-4BF0-9087-ABDB29AE1B05}"/>
    <hyperlink ref="A24" r:id="rId15" xr:uid="{9DBF9636-7587-4627-A55E-AD62A7C447A8}"/>
  </hyperlinks>
  <pageMargins left="0.70866141732283472" right="0.70866141732283472" top="1.1417322834645669" bottom="0.74803149606299213" header="0.31496062992125984" footer="0.31496062992125984"/>
  <pageSetup paperSize="8" scale="74" orientation="landscape" r:id="rId16"/>
  <headerFooter>
    <oddHeader>&amp;L&amp;G&amp;R&amp;G</oddHeader>
  </headerFooter>
  <drawing r:id="rId17"/>
  <legacyDrawing r:id="rId18"/>
  <legacyDrawingHF r:id="rId19"/>
  <extLst>
    <ext xmlns:x14="http://schemas.microsoft.com/office/spreadsheetml/2009/9/main" uri="{CCE6A557-97BC-4b89-ADB6-D9C93CAAB3DF}">
      <x14:dataValidations xmlns:xm="http://schemas.microsoft.com/office/excel/2006/main" count="8">
        <x14:dataValidation type="list" allowBlank="1" showInputMessage="1" showErrorMessage="1" xr:uid="{C66ED286-3FF9-4A3B-BEDD-3272FF991227}">
          <x14:formula1>
            <xm:f>Instellingen!$I$11:$I$36</xm:f>
          </x14:formula1>
          <xm:sqref>K185:K395</xm:sqref>
        </x14:dataValidation>
        <x14:dataValidation type="list" allowBlank="1" showInputMessage="1" showErrorMessage="1" xr:uid="{9D2BCD97-FE07-4D4F-B01D-8F606BDBFDDF}">
          <x14:formula1>
            <xm:f>Instellingen!$J$11:$J$89</xm:f>
          </x14:formula1>
          <xm:sqref>K97:K184 P97:P449</xm:sqref>
        </x14:dataValidation>
        <x14:dataValidation type="list" allowBlank="1" showInputMessage="1" showErrorMessage="1" xr:uid="{883043A3-1335-4E21-81FF-5B25F3FCBEE9}">
          <x14:formula1>
            <xm:f>Instellingen!$V$2:$V$4</xm:f>
          </x14:formula1>
          <xm:sqref>M8:M395</xm:sqref>
        </x14:dataValidation>
        <x14:dataValidation type="list" allowBlank="1" showInputMessage="1" showErrorMessage="1" xr:uid="{3CD96D17-642A-408F-9DCF-C7A3C3C4E952}">
          <x14:formula1>
            <xm:f>Instellingen!$Q$2:$Q$4</xm:f>
          </x14:formula1>
          <xm:sqref>O8:O395 I8:I96</xm:sqref>
        </x14:dataValidation>
        <x14:dataValidation type="list" allowBlank="1" showInputMessage="1" showErrorMessage="1" xr:uid="{75EAAE45-50BF-401C-8FD1-0C3F988C7D1A}">
          <x14:formula1>
            <xm:f>Instellingen!$S$2:$S$5</xm:f>
          </x14:formula1>
          <xm:sqref>E8:E448</xm:sqref>
        </x14:dataValidation>
        <x14:dataValidation type="list" allowBlank="1" showInputMessage="1" showErrorMessage="1" xr:uid="{1332EC8A-233B-4DC9-A281-21692545E2A7}">
          <x14:formula1>
            <xm:f>Instellingen!$J$2:$J$89</xm:f>
          </x14:formula1>
          <xm:sqref>K8:K96 P8:P96</xm:sqref>
        </x14:dataValidation>
        <x14:dataValidation type="list" allowBlank="1" showInputMessage="1" showErrorMessage="1" xr:uid="{CC7A5020-A9D5-414D-86C6-D671B9200D85}">
          <x14:formula1>
            <xm:f>Instellingen!$X$2:$X$7</xm:f>
          </x14:formula1>
          <xm:sqref>B8:B448</xm:sqref>
        </x14:dataValidation>
        <x14:dataValidation type="list" allowBlank="1" showInputMessage="1" showErrorMessage="1" xr:uid="{A04CBD81-E4C1-4E65-9815-F924C91AC6C5}">
          <x14:formula1>
            <xm:f>Instellingen!$Z$2:$Z$5</xm:f>
          </x14:formula1>
          <xm:sqref>R8:R96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26A44-A6EB-4AB9-9D6F-E7FE1BF13041}">
  <dimension ref="A1:S15"/>
  <sheetViews>
    <sheetView showGridLines="0" workbookViewId="0">
      <selection activeCell="C21" sqref="C21"/>
    </sheetView>
  </sheetViews>
  <sheetFormatPr defaultRowHeight="14.5" x14ac:dyDescent="0.35"/>
  <cols>
    <col min="1" max="1" width="6.54296875" bestFit="1" customWidth="1"/>
    <col min="2" max="2" width="10.1796875" bestFit="1" customWidth="1"/>
    <col min="3" max="3" width="9.54296875" bestFit="1" customWidth="1"/>
    <col min="4" max="4" width="9.453125" bestFit="1" customWidth="1"/>
    <col min="5" max="5" width="7.7265625" bestFit="1" customWidth="1"/>
    <col min="6" max="6" width="8.54296875" bestFit="1" customWidth="1"/>
    <col min="7" max="7" width="12.1796875" bestFit="1" customWidth="1"/>
    <col min="8" max="8" width="22.1796875" bestFit="1" customWidth="1"/>
    <col min="9" max="9" width="8.26953125" bestFit="1" customWidth="1"/>
    <col min="10" max="10" width="9.54296875" bestFit="1" customWidth="1"/>
    <col min="11" max="11" width="13.1796875" bestFit="1" customWidth="1"/>
    <col min="12" max="12" width="11.7265625" customWidth="1"/>
    <col min="13" max="13" width="7.1796875" bestFit="1" customWidth="1"/>
    <col min="14" max="14" width="10.81640625" bestFit="1" customWidth="1"/>
    <col min="15" max="15" width="12.81640625" customWidth="1"/>
    <col min="16" max="16" width="13.1796875" bestFit="1" customWidth="1"/>
    <col min="17" max="17" width="16.453125" customWidth="1"/>
    <col min="18" max="18" width="10.453125" bestFit="1" customWidth="1"/>
    <col min="19" max="19" width="32.453125" customWidth="1"/>
  </cols>
  <sheetData>
    <row r="1" spans="1:19" s="7" customFormat="1" ht="11.5" x14ac:dyDescent="0.35">
      <c r="A1" s="1"/>
      <c r="B1" s="1"/>
      <c r="C1" s="16"/>
      <c r="D1" s="1"/>
      <c r="E1" s="1"/>
      <c r="F1" s="1"/>
      <c r="G1" s="2"/>
      <c r="H1" s="2"/>
      <c r="I1" s="2"/>
      <c r="J1" s="16"/>
      <c r="K1" s="2"/>
      <c r="L1" s="12"/>
      <c r="M1" s="1"/>
      <c r="N1" s="12"/>
      <c r="O1" s="1"/>
      <c r="P1" s="1"/>
      <c r="Q1" s="12"/>
      <c r="R1" s="10"/>
    </row>
    <row r="2" spans="1:19" s="7" customFormat="1" ht="11.5" x14ac:dyDescent="0.35">
      <c r="A2" s="1"/>
      <c r="B2" s="1"/>
      <c r="C2" s="16"/>
      <c r="D2" s="1"/>
      <c r="E2" s="1"/>
      <c r="F2" s="1"/>
      <c r="G2" s="2"/>
      <c r="H2" s="2"/>
      <c r="I2" s="2"/>
      <c r="J2" s="16"/>
      <c r="K2" s="2"/>
      <c r="L2" s="12"/>
      <c r="M2" s="1"/>
      <c r="N2" s="12"/>
      <c r="O2" s="1"/>
      <c r="P2" s="1"/>
      <c r="Q2" s="12"/>
      <c r="R2" s="10"/>
    </row>
    <row r="3" spans="1:19" s="7" customFormat="1" ht="11.5" x14ac:dyDescent="0.35">
      <c r="A3" s="1"/>
      <c r="B3" s="1"/>
      <c r="C3" s="16"/>
      <c r="D3" s="1"/>
      <c r="E3" s="1"/>
      <c r="F3" s="1"/>
      <c r="G3" s="2"/>
      <c r="H3" s="2"/>
      <c r="I3" s="2"/>
      <c r="J3" s="16"/>
      <c r="K3" s="2"/>
      <c r="L3" s="12"/>
      <c r="M3" s="1"/>
      <c r="N3" s="12"/>
      <c r="O3" s="1"/>
      <c r="P3" s="1"/>
      <c r="Q3" s="12"/>
      <c r="R3" s="10"/>
    </row>
    <row r="4" spans="1:19" s="7" customFormat="1" ht="11.5" x14ac:dyDescent="0.35">
      <c r="A4" s="1"/>
      <c r="B4" s="1"/>
      <c r="C4" s="16"/>
      <c r="D4" s="1"/>
      <c r="E4" s="1"/>
      <c r="F4" s="1"/>
      <c r="G4" s="2"/>
      <c r="H4" s="2"/>
      <c r="I4" s="2"/>
      <c r="J4" s="16"/>
      <c r="K4" s="2"/>
      <c r="L4" s="12"/>
      <c r="M4" s="1"/>
      <c r="N4" s="12"/>
      <c r="O4" s="1"/>
      <c r="P4" s="1"/>
      <c r="Q4" s="12"/>
      <c r="R4" s="10"/>
    </row>
    <row r="5" spans="1:19" s="7" customFormat="1" ht="13" customHeight="1" x14ac:dyDescent="0.35">
      <c r="A5" s="1"/>
      <c r="B5" s="1"/>
      <c r="C5" s="16"/>
      <c r="D5" s="1"/>
      <c r="E5" s="1"/>
      <c r="F5" s="1"/>
      <c r="G5" s="2"/>
      <c r="H5" s="2"/>
      <c r="I5" s="2"/>
      <c r="J5" s="16"/>
      <c r="K5" s="2"/>
      <c r="L5" s="12"/>
      <c r="M5" s="1"/>
      <c r="N5" s="12"/>
      <c r="O5" s="1"/>
      <c r="P5" s="1"/>
      <c r="Q5" s="12"/>
      <c r="R5" s="10"/>
    </row>
    <row r="6" spans="1:19" s="7" customFormat="1" ht="30.65" customHeight="1" x14ac:dyDescent="0.35">
      <c r="A6" s="120" t="s">
        <v>0</v>
      </c>
      <c r="B6" s="121"/>
      <c r="C6" s="121"/>
      <c r="D6" s="121"/>
      <c r="E6" s="121"/>
      <c r="F6" s="121"/>
      <c r="G6" s="121"/>
      <c r="H6" s="122"/>
      <c r="I6" s="36"/>
      <c r="J6" s="123" t="s">
        <v>1</v>
      </c>
      <c r="K6" s="124"/>
      <c r="L6" s="124"/>
      <c r="M6" s="124"/>
      <c r="N6" s="124"/>
      <c r="O6" s="124"/>
      <c r="P6" s="124"/>
      <c r="Q6" s="124"/>
      <c r="R6" s="124"/>
      <c r="S6" s="124"/>
    </row>
    <row r="7" spans="1:19" s="7" customFormat="1" ht="34.5" x14ac:dyDescent="0.35">
      <c r="A7" s="21" t="s">
        <v>2</v>
      </c>
      <c r="B7" s="22" t="s">
        <v>3</v>
      </c>
      <c r="C7" s="23" t="s">
        <v>4</v>
      </c>
      <c r="D7" s="22" t="s">
        <v>5</v>
      </c>
      <c r="E7" s="22" t="s">
        <v>6</v>
      </c>
      <c r="F7" s="22" t="s">
        <v>7</v>
      </c>
      <c r="G7" s="22" t="s">
        <v>8</v>
      </c>
      <c r="H7" s="22" t="s">
        <v>9</v>
      </c>
      <c r="I7" s="22" t="s">
        <v>53</v>
      </c>
      <c r="J7" s="24" t="s">
        <v>10</v>
      </c>
      <c r="K7" s="25" t="s">
        <v>35</v>
      </c>
      <c r="L7" s="26" t="s">
        <v>334</v>
      </c>
      <c r="M7" s="27" t="s">
        <v>11</v>
      </c>
      <c r="N7" s="28" t="s">
        <v>12</v>
      </c>
      <c r="O7" s="29" t="s">
        <v>13</v>
      </c>
      <c r="P7" s="30" t="s">
        <v>34</v>
      </c>
      <c r="Q7" s="40" t="s">
        <v>14</v>
      </c>
      <c r="R7" s="31" t="s">
        <v>59</v>
      </c>
      <c r="S7" s="31" t="s">
        <v>15</v>
      </c>
    </row>
    <row r="8" spans="1:19" s="3" customFormat="1" ht="23" x14ac:dyDescent="0.35">
      <c r="A8" s="32" t="s">
        <v>38</v>
      </c>
      <c r="B8" s="4" t="s">
        <v>16</v>
      </c>
      <c r="C8" s="33">
        <v>45588</v>
      </c>
      <c r="D8" s="4" t="s">
        <v>37</v>
      </c>
      <c r="E8" s="4" t="s">
        <v>17</v>
      </c>
      <c r="F8" s="34" t="s">
        <v>20</v>
      </c>
      <c r="G8" s="34" t="s">
        <v>44</v>
      </c>
      <c r="H8" s="35" t="s">
        <v>49</v>
      </c>
      <c r="I8" s="5" t="s">
        <v>19</v>
      </c>
      <c r="J8" s="38">
        <v>45588</v>
      </c>
      <c r="K8" s="5" t="s">
        <v>56</v>
      </c>
      <c r="L8" s="12">
        <v>45624</v>
      </c>
      <c r="M8" s="1" t="s">
        <v>18</v>
      </c>
      <c r="N8" s="12">
        <f t="shared" ref="N8:N13" si="0">IF(M8="Ja",L8+7,IF(M8="Nee",L8+14,""))</f>
        <v>45638</v>
      </c>
      <c r="O8" s="1" t="s">
        <v>19</v>
      </c>
      <c r="P8" s="2" t="s">
        <v>55</v>
      </c>
      <c r="Q8" s="12">
        <f>IF('Afgehandeld 2025'!O8="Nee","",IF(AND(ISBLANK(K8),ISBLANK(P8)),"",IF(R8="Ingetrokken","",IF(ISBLANK(P8),_xlfn.XLOOKUP('Afgehandeld 2025'!K8,Instellingen!J:J,Instellingen!N:N,,1),_xlfn.XLOOKUP(P8,Instellingen!J:J,Instellingen!O:O,,1)))))</f>
        <v>45680</v>
      </c>
      <c r="R8" s="10" t="s">
        <v>60</v>
      </c>
    </row>
    <row r="9" spans="1:19" s="7" customFormat="1" ht="23" x14ac:dyDescent="0.35">
      <c r="A9" s="32" t="s">
        <v>41</v>
      </c>
      <c r="B9" s="4" t="s">
        <v>16</v>
      </c>
      <c r="C9" s="33" t="s">
        <v>42</v>
      </c>
      <c r="D9" s="4" t="s">
        <v>37</v>
      </c>
      <c r="E9" s="4" t="s">
        <v>24</v>
      </c>
      <c r="F9" s="34" t="s">
        <v>43</v>
      </c>
      <c r="G9" s="34" t="s">
        <v>47</v>
      </c>
      <c r="H9" s="35" t="s">
        <v>52</v>
      </c>
      <c r="I9" s="5" t="s">
        <v>19</v>
      </c>
      <c r="J9" s="38" t="s">
        <v>42</v>
      </c>
      <c r="K9" s="5" t="s">
        <v>33</v>
      </c>
      <c r="L9" s="12">
        <v>45306</v>
      </c>
      <c r="M9" s="1" t="s">
        <v>18</v>
      </c>
      <c r="N9" s="12">
        <f t="shared" si="0"/>
        <v>45320</v>
      </c>
      <c r="O9" s="1" t="s">
        <v>18</v>
      </c>
      <c r="P9" s="2"/>
      <c r="Q9" s="12" t="str">
        <f>IF('Afgehandeld 2025'!O9="Nee","",IF(AND(ISBLANK(K9),ISBLANK(P9)),"",IF(R9="Ingetrokken","",IF(ISBLANK(P9),_xlfn.XLOOKUP('Afgehandeld 2025'!K9,Instellingen!J:J,Instellingen!N:N,,1),_xlfn.XLOOKUP(P9,Instellingen!J:J,Instellingen!O:O,,1)))))</f>
        <v/>
      </c>
      <c r="R9" s="10" t="s">
        <v>54</v>
      </c>
    </row>
    <row r="10" spans="1:19" s="3" customFormat="1" ht="23" x14ac:dyDescent="0.35">
      <c r="A10" s="32" t="s">
        <v>36</v>
      </c>
      <c r="B10" s="4" t="s">
        <v>16</v>
      </c>
      <c r="C10" s="19">
        <v>45586</v>
      </c>
      <c r="D10" s="4" t="s">
        <v>37</v>
      </c>
      <c r="E10" s="4" t="s">
        <v>24</v>
      </c>
      <c r="F10" s="34" t="s">
        <v>20</v>
      </c>
      <c r="G10" s="34" t="s">
        <v>22</v>
      </c>
      <c r="H10" s="35" t="s">
        <v>48</v>
      </c>
      <c r="I10" s="5" t="s">
        <v>19</v>
      </c>
      <c r="J10" s="19">
        <v>45586</v>
      </c>
      <c r="K10" s="5" t="s">
        <v>56</v>
      </c>
      <c r="L10" s="12">
        <v>45624</v>
      </c>
      <c r="M10" s="1" t="s">
        <v>18</v>
      </c>
      <c r="N10" s="12">
        <f t="shared" si="0"/>
        <v>45638</v>
      </c>
      <c r="O10" s="1" t="s">
        <v>19</v>
      </c>
      <c r="P10" s="2" t="s">
        <v>57</v>
      </c>
      <c r="Q10" s="12">
        <f>IF('Afgehandeld 2025'!O10="Nee","",IF(AND(ISBLANK(K10),ISBLANK(P10)),"",IF(R10="Ingetrokken","",IF(ISBLANK(P10),_xlfn.XLOOKUP('Afgehandeld 2025'!K10,Instellingen!J:J,Instellingen!N:N,,1),_xlfn.XLOOKUP(P10,Instellingen!J:J,Instellingen!O:O,,1)))))</f>
        <v>45666</v>
      </c>
      <c r="R10" s="10" t="s">
        <v>60</v>
      </c>
    </row>
    <row r="11" spans="1:19" s="7" customFormat="1" ht="23" x14ac:dyDescent="0.35">
      <c r="A11" s="32" t="s">
        <v>39</v>
      </c>
      <c r="B11" s="4" t="s">
        <v>16</v>
      </c>
      <c r="C11" s="33">
        <v>45628</v>
      </c>
      <c r="D11" s="4" t="s">
        <v>37</v>
      </c>
      <c r="E11" s="4" t="s">
        <v>24</v>
      </c>
      <c r="F11" s="34" t="s">
        <v>43</v>
      </c>
      <c r="G11" s="34" t="s">
        <v>45</v>
      </c>
      <c r="H11" s="35" t="s">
        <v>50</v>
      </c>
      <c r="I11" s="5" t="s">
        <v>19</v>
      </c>
      <c r="J11" s="38">
        <v>45628</v>
      </c>
      <c r="K11" s="5" t="s">
        <v>55</v>
      </c>
      <c r="L11" s="12"/>
      <c r="M11" s="1"/>
      <c r="N11" s="12" t="str">
        <f t="shared" si="0"/>
        <v/>
      </c>
      <c r="O11" s="1"/>
      <c r="P11" s="2"/>
      <c r="Q11" s="12" t="str">
        <f>IF('Afgehandeld 2025'!O11="Nee","",IF(AND(ISBLANK(K11),ISBLANK(P11)),"",IF(R11="Ingetrokken","",IF(ISBLANK(P11),_xlfn.XLOOKUP('Afgehandeld 2025'!K11,Instellingen!J:J,Instellingen!N:N,,1),_xlfn.XLOOKUP(P11,Instellingen!J:J,Instellingen!O:O,,1)))))</f>
        <v/>
      </c>
      <c r="R11" s="10" t="s">
        <v>54</v>
      </c>
    </row>
    <row r="12" spans="1:19" s="7" customFormat="1" ht="23" x14ac:dyDescent="0.35">
      <c r="A12" s="56" t="s">
        <v>331</v>
      </c>
      <c r="B12" s="4" t="s">
        <v>16</v>
      </c>
      <c r="C12" s="33">
        <v>45639</v>
      </c>
      <c r="D12" s="4" t="s">
        <v>37</v>
      </c>
      <c r="E12" s="4" t="s">
        <v>24</v>
      </c>
      <c r="F12" s="4" t="s">
        <v>20</v>
      </c>
      <c r="G12" s="34" t="s">
        <v>332</v>
      </c>
      <c r="H12" s="119" t="s">
        <v>333</v>
      </c>
      <c r="I12" s="4" t="s">
        <v>18</v>
      </c>
      <c r="J12" s="19">
        <v>45639</v>
      </c>
      <c r="K12" s="5" t="s">
        <v>55</v>
      </c>
      <c r="L12" s="12"/>
      <c r="M12" s="1"/>
      <c r="N12" s="12" t="str">
        <f t="shared" si="0"/>
        <v/>
      </c>
      <c r="O12" s="1"/>
      <c r="P12" s="2"/>
      <c r="Q12" s="12">
        <f>IF('Afgehandeld 2025'!O12="Nee","",IF(AND(ISBLANK(K12),ISBLANK(P12)),"",IF(R12="Ingetrokken","",IF(ISBLANK(P12),_xlfn.XLOOKUP('Afgehandeld 2025'!K12,Instellingen!J:J,Instellingen!N:N,,1),_xlfn.XLOOKUP(P12,Instellingen!J:J,Instellingen!O:O,,1)))))</f>
        <v>45706</v>
      </c>
      <c r="R12" s="10" t="s">
        <v>60</v>
      </c>
    </row>
    <row r="13" spans="1:19" s="7" customFormat="1" ht="46" x14ac:dyDescent="0.35">
      <c r="A13" s="32" t="s">
        <v>66</v>
      </c>
      <c r="B13" s="4" t="s">
        <v>16</v>
      </c>
      <c r="C13" s="33">
        <v>45677</v>
      </c>
      <c r="D13" s="4" t="s">
        <v>37</v>
      </c>
      <c r="E13" s="4" t="s">
        <v>24</v>
      </c>
      <c r="F13" s="34" t="s">
        <v>75</v>
      </c>
      <c r="G13" s="34" t="s">
        <v>77</v>
      </c>
      <c r="H13" s="35" t="s">
        <v>345</v>
      </c>
      <c r="I13" s="4" t="s">
        <v>19</v>
      </c>
      <c r="J13" s="39">
        <v>45677</v>
      </c>
      <c r="K13" s="5"/>
      <c r="L13" s="12"/>
      <c r="M13" s="1"/>
      <c r="N13" s="12" t="str">
        <f t="shared" si="0"/>
        <v/>
      </c>
      <c r="O13" s="1"/>
      <c r="P13" s="2"/>
      <c r="Q13" s="12" t="str">
        <f>IF('Afgehandeld 2025'!O13="Nee","",IF(AND(ISBLANK(K13),ISBLANK(P13)),"",IF(R13="Ingetrokken","",IF(ISBLANK(P13),_xlfn.XLOOKUP('Afgehandeld 2025'!K13,Instellingen!J:J,Instellingen!N:N,,1),_xlfn.XLOOKUP(P13,Instellingen!J:J,Instellingen!O:O,,1)))))</f>
        <v/>
      </c>
      <c r="R13" s="10" t="s">
        <v>54</v>
      </c>
      <c r="S13" s="5" t="s">
        <v>350</v>
      </c>
    </row>
    <row r="14" spans="1:19" s="139" customFormat="1" ht="34.5" x14ac:dyDescent="0.35">
      <c r="A14" s="128" t="s">
        <v>40</v>
      </c>
      <c r="B14" s="129" t="s">
        <v>16</v>
      </c>
      <c r="C14" s="130">
        <v>45639</v>
      </c>
      <c r="D14" s="129" t="s">
        <v>37</v>
      </c>
      <c r="E14" s="129" t="s">
        <v>24</v>
      </c>
      <c r="F14" s="131" t="s">
        <v>20</v>
      </c>
      <c r="G14" s="131" t="s">
        <v>46</v>
      </c>
      <c r="H14" s="132" t="s">
        <v>51</v>
      </c>
      <c r="I14" s="133" t="s">
        <v>18</v>
      </c>
      <c r="J14" s="134">
        <v>45639</v>
      </c>
      <c r="K14" s="133" t="s">
        <v>65</v>
      </c>
      <c r="L14" s="135"/>
      <c r="M14" s="136"/>
      <c r="N14" s="135"/>
      <c r="O14" s="136" t="s">
        <v>19</v>
      </c>
      <c r="P14" s="137" t="s">
        <v>358</v>
      </c>
      <c r="Q14" s="135">
        <v>45728</v>
      </c>
      <c r="R14" s="138" t="s">
        <v>60</v>
      </c>
      <c r="S14" s="139" t="s">
        <v>58</v>
      </c>
    </row>
    <row r="15" spans="1:19" s="139" customFormat="1" ht="23" x14ac:dyDescent="0.35">
      <c r="A15" s="128" t="s">
        <v>361</v>
      </c>
      <c r="B15" s="129" t="s">
        <v>21</v>
      </c>
      <c r="C15" s="140">
        <v>45720</v>
      </c>
      <c r="D15" s="139" t="s">
        <v>37</v>
      </c>
      <c r="E15" s="141" t="s">
        <v>17</v>
      </c>
      <c r="F15" s="139" t="s">
        <v>362</v>
      </c>
      <c r="G15" s="133" t="s">
        <v>363</v>
      </c>
      <c r="H15" s="133" t="s">
        <v>364</v>
      </c>
      <c r="I15" s="133" t="s">
        <v>19</v>
      </c>
      <c r="J15" s="142">
        <v>45721</v>
      </c>
      <c r="K15" s="133"/>
      <c r="L15" s="140"/>
      <c r="M15" s="136"/>
      <c r="N15" s="135" t="str">
        <f>IF(M15="Ja",L15+7,IF(M15="Nee",L15+14,""))</f>
        <v/>
      </c>
      <c r="O15" s="136"/>
      <c r="P15" s="137"/>
      <c r="Q15" s="135" t="str">
        <f>IF('Afgehandeld 2025'!O15="Nee","",IF(AND(ISBLANK(K15),ISBLANK(P15)),"",IF(R15="Ingetrokken","",IF(ISBLANK(P15),_xlfn.XLOOKUP('Afgehandeld 2025'!K15,Instellingen!J:J,Instellingen!N:N,,1),_xlfn.XLOOKUP(P15,Instellingen!J:J,Instellingen!O:O,,1)))))</f>
        <v/>
      </c>
      <c r="R15" s="138" t="s">
        <v>54</v>
      </c>
    </row>
  </sheetData>
  <mergeCells count="2">
    <mergeCell ref="A6:H6"/>
    <mergeCell ref="J6:S6"/>
  </mergeCells>
  <conditionalFormatting sqref="A8:S13 A16:S499">
    <cfRule type="expression" dxfId="63" priority="56">
      <formula>$A8&lt;&gt;""</formula>
    </cfRule>
  </conditionalFormatting>
  <conditionalFormatting sqref="D8:D13">
    <cfRule type="containsText" dxfId="62" priority="58" operator="containsText" text="Voltooid">
      <formula>NOT(ISERROR(SEARCH("Voltooid",D8)))</formula>
    </cfRule>
    <cfRule type="containsText" dxfId="61" priority="59" operator="containsText" text="Ingetrokken">
      <formula>NOT(ISERROR(SEARCH("Ingetrokken",D8)))</formula>
    </cfRule>
    <cfRule type="containsText" dxfId="60" priority="60" operator="containsText" text="Spoed">
      <formula>NOT(ISERROR(SEARCH("Spoed",D8)))</formula>
    </cfRule>
  </conditionalFormatting>
  <conditionalFormatting sqref="J8:K13 J16:K499">
    <cfRule type="expression" dxfId="59" priority="50">
      <formula>AND(NOT(ISBLANK(J8)),NOT(ISBLANK(J8)))</formula>
    </cfRule>
  </conditionalFormatting>
  <conditionalFormatting sqref="K8:K13 K16:K499">
    <cfRule type="expression" dxfId="58" priority="46">
      <formula>OR($R8="Ingetrokken", $R8="On hold")</formula>
    </cfRule>
  </conditionalFormatting>
  <conditionalFormatting sqref="L13">
    <cfRule type="expression" dxfId="57" priority="54">
      <formula>AND(NOT(ISBLANK(K13)),(I13="Nee"))</formula>
    </cfRule>
  </conditionalFormatting>
  <conditionalFormatting sqref="L8:M13 L16:M499">
    <cfRule type="expression" dxfId="56" priority="41">
      <formula>OR($R8="Ingetrokken", $R8="On hold")</formula>
    </cfRule>
    <cfRule type="expression" dxfId="55" priority="42">
      <formula>AND(NOT(ISBLANK(K8)),(I8="Nee"))</formula>
    </cfRule>
    <cfRule type="expression" dxfId="54" priority="55">
      <formula>AND(NOT(ISBLANK(L8)),NOT(ISBLANK(L8)))</formula>
    </cfRule>
  </conditionalFormatting>
  <conditionalFormatting sqref="M13">
    <cfRule type="expression" dxfId="53" priority="53">
      <formula>AND(NOT(ISBLANK(K13)),(I13="Nee"))</formula>
    </cfRule>
  </conditionalFormatting>
  <conditionalFormatting sqref="N8:N13 N16:N499">
    <cfRule type="expression" dxfId="52" priority="63">
      <formula>AND(N8&lt;TODAY(),ISNUMBER(N8))</formula>
    </cfRule>
  </conditionalFormatting>
  <conditionalFormatting sqref="N13">
    <cfRule type="expression" dxfId="51" priority="52">
      <formula>AND(NOT(ISBLANK(K13)),(I13="Nee"))</formula>
    </cfRule>
  </conditionalFormatting>
  <conditionalFormatting sqref="N8:O13 N16:O499">
    <cfRule type="expression" dxfId="50" priority="44">
      <formula>OR($R8="Ingetrokken", $R8="On hold")</formula>
    </cfRule>
  </conditionalFormatting>
  <conditionalFormatting sqref="O8:O13 O16:O499">
    <cfRule type="expression" dxfId="49" priority="62">
      <formula>AND(NOT(ISBLANK(O8)),NOT(ISBLANK(O8)))</formula>
    </cfRule>
  </conditionalFormatting>
  <conditionalFormatting sqref="O13">
    <cfRule type="expression" dxfId="48" priority="51">
      <formula>AND(NOT(ISBLANK(K13)),(I13="Nee"))</formula>
    </cfRule>
  </conditionalFormatting>
  <conditionalFormatting sqref="P8:P13 P16:P499">
    <cfRule type="expression" dxfId="47" priority="61">
      <formula>AND(NOT(ISBLANK(P8)),NOT(ISBLANK(P8)))</formula>
    </cfRule>
  </conditionalFormatting>
  <conditionalFormatting sqref="P8:Q13 P16:Q499">
    <cfRule type="expression" dxfId="46" priority="43">
      <formula>OR($R8="Ingetrokken", $R8="On hold")</formula>
    </cfRule>
  </conditionalFormatting>
  <conditionalFormatting sqref="Q8:Q13 Q16:Q499">
    <cfRule type="expression" dxfId="45" priority="64">
      <formula>AND(NOT(ISBLANK(K8)),ISBLANK(P8))</formula>
    </cfRule>
    <cfRule type="expression" dxfId="44" priority="65">
      <formula>AND(NOT(ISBLANK(K8)),NOT(ISBLANK(P8)))</formula>
    </cfRule>
  </conditionalFormatting>
  <conditionalFormatting sqref="R8:R13">
    <cfRule type="expression" dxfId="43" priority="57">
      <formula>AND(NOT(ISBLANK(R8)),NOT(ISBLANK(R8)))</formula>
    </cfRule>
  </conditionalFormatting>
  <conditionalFormatting sqref="A14:S14">
    <cfRule type="expression" dxfId="42" priority="24">
      <formula>$A14&lt;&gt;""</formula>
    </cfRule>
  </conditionalFormatting>
  <conditionalFormatting sqref="D14">
    <cfRule type="containsText" dxfId="41" priority="33" operator="containsText" text="Voltooid">
      <formula>NOT(ISERROR(SEARCH("Voltooid",D14)))</formula>
    </cfRule>
  </conditionalFormatting>
  <conditionalFormatting sqref="D14">
    <cfRule type="containsText" dxfId="40" priority="34" operator="containsText" text="Ingetrokken">
      <formula>NOT(ISERROR(SEARCH("Ingetrokken",D14)))</formula>
    </cfRule>
    <cfRule type="containsText" dxfId="39" priority="35" operator="containsText" text="Spoed">
      <formula>NOT(ISERROR(SEARCH("Spoed",D14)))</formula>
    </cfRule>
  </conditionalFormatting>
  <conditionalFormatting sqref="J14:K14">
    <cfRule type="expression" dxfId="38" priority="31">
      <formula>AND(NOT(ISBLANK(J14)),NOT(ISBLANK(J14)))</formula>
    </cfRule>
  </conditionalFormatting>
  <conditionalFormatting sqref="K14">
    <cfRule type="expression" dxfId="37" priority="29">
      <formula>OR($R14="Ingetrokken", $R14="On hold")</formula>
    </cfRule>
  </conditionalFormatting>
  <conditionalFormatting sqref="L14">
    <cfRule type="expression" dxfId="36" priority="28">
      <formula>AND(NOT(ISBLANK(K14)),(I14="Nee"))</formula>
    </cfRule>
  </conditionalFormatting>
  <conditionalFormatting sqref="L14:M14">
    <cfRule type="expression" dxfId="35" priority="30">
      <formula>AND(NOT(ISBLANK(L14)),NOT(ISBLANK(L14)))</formula>
    </cfRule>
  </conditionalFormatting>
  <conditionalFormatting sqref="L14:M14">
    <cfRule type="expression" dxfId="34" priority="23">
      <formula>OR($R14="Ingetrokken", $R14="On hold")</formula>
    </cfRule>
  </conditionalFormatting>
  <conditionalFormatting sqref="M14">
    <cfRule type="expression" dxfId="33" priority="27">
      <formula>AND(NOT(ISBLANK(K14)),(I14="Nee"))</formula>
    </cfRule>
  </conditionalFormatting>
  <conditionalFormatting sqref="N14">
    <cfRule type="expression" dxfId="32" priority="26">
      <formula>AND(NOT(ISBLANK(K14)),(I14="Nee"))</formula>
    </cfRule>
    <cfRule type="expression" dxfId="31" priority="38">
      <formula>AND(N14&lt;TODAY(),ISNUMBER(N14))</formula>
    </cfRule>
  </conditionalFormatting>
  <conditionalFormatting sqref="N14:O14">
    <cfRule type="expression" dxfId="30" priority="22">
      <formula>OR($R14="Ingetrokken", $R14="On hold")</formula>
    </cfRule>
  </conditionalFormatting>
  <conditionalFormatting sqref="O14">
    <cfRule type="expression" dxfId="29" priority="25">
      <formula>AND(NOT(ISBLANK(K14)),(I14="Nee"))</formula>
    </cfRule>
    <cfRule type="expression" dxfId="28" priority="37">
      <formula>AND(NOT(ISBLANK(O14)),NOT(ISBLANK(O14)))</formula>
    </cfRule>
  </conditionalFormatting>
  <conditionalFormatting sqref="P14">
    <cfRule type="expression" dxfId="27" priority="36">
      <formula>AND(NOT(ISBLANK(P14)),NOT(ISBLANK(P14)))</formula>
    </cfRule>
  </conditionalFormatting>
  <conditionalFormatting sqref="P14:Q14">
    <cfRule type="expression" dxfId="26" priority="21">
      <formula>OR($R14="Ingetrokken", $R14="On hold")</formula>
    </cfRule>
  </conditionalFormatting>
  <conditionalFormatting sqref="Q14">
    <cfRule type="expression" dxfId="25" priority="39">
      <formula>AND(NOT(ISBLANK(K14)),ISBLANK(P14))</formula>
    </cfRule>
    <cfRule type="expression" dxfId="24" priority="40">
      <formula>AND(NOT(ISBLANK(K14)),NOT(ISBLANK(P14)))</formula>
    </cfRule>
  </conditionalFormatting>
  <conditionalFormatting sqref="R14">
    <cfRule type="expression" dxfId="23" priority="32">
      <formula>AND(NOT(ISBLANK(R14)),NOT(ISBLANK(R14)))</formula>
    </cfRule>
  </conditionalFormatting>
  <conditionalFormatting sqref="A15:S15">
    <cfRule type="expression" dxfId="22" priority="4">
      <formula>$A15&lt;&gt;""</formula>
    </cfRule>
  </conditionalFormatting>
  <conditionalFormatting sqref="D15">
    <cfRule type="containsText" dxfId="21" priority="13" operator="containsText" text="Voltooid">
      <formula>NOT(ISERROR(SEARCH("Voltooid",D15)))</formula>
    </cfRule>
  </conditionalFormatting>
  <conditionalFormatting sqref="D15">
    <cfRule type="containsText" dxfId="20" priority="14" operator="containsText" text="Ingetrokken">
      <formula>NOT(ISERROR(SEARCH("Ingetrokken",D15)))</formula>
    </cfRule>
    <cfRule type="containsText" dxfId="19" priority="15" operator="containsText" text="Spoed">
      <formula>NOT(ISERROR(SEARCH("Spoed",D15)))</formula>
    </cfRule>
  </conditionalFormatting>
  <conditionalFormatting sqref="J15:K15">
    <cfRule type="expression" dxfId="18" priority="11">
      <formula>AND(NOT(ISBLANK(J15)),NOT(ISBLANK(J15)))</formula>
    </cfRule>
  </conditionalFormatting>
  <conditionalFormatting sqref="K15">
    <cfRule type="expression" dxfId="17" priority="9">
      <formula>OR($R15="Ingetrokken", $R15="On hold")</formula>
    </cfRule>
  </conditionalFormatting>
  <conditionalFormatting sqref="L15">
    <cfRule type="expression" dxfId="16" priority="8">
      <formula>AND(NOT(ISBLANK(K15)),(I15="Nee"))</formula>
    </cfRule>
  </conditionalFormatting>
  <conditionalFormatting sqref="L15:M15">
    <cfRule type="expression" dxfId="15" priority="10">
      <formula>AND(NOT(ISBLANK(L15)),NOT(ISBLANK(L15)))</formula>
    </cfRule>
  </conditionalFormatting>
  <conditionalFormatting sqref="L15:M15">
    <cfRule type="expression" dxfId="14" priority="3">
      <formula>OR($R15="Ingetrokken", $R15="On hold")</formula>
    </cfRule>
  </conditionalFormatting>
  <conditionalFormatting sqref="M15">
    <cfRule type="expression" dxfId="13" priority="7">
      <formula>AND(NOT(ISBLANK(K15)),(I15="Nee"))</formula>
    </cfRule>
  </conditionalFormatting>
  <conditionalFormatting sqref="N15">
    <cfRule type="expression" dxfId="12" priority="6">
      <formula>AND(NOT(ISBLANK(K15)),(I15="Nee"))</formula>
    </cfRule>
    <cfRule type="expression" dxfId="11" priority="18">
      <formula>AND(N15&lt;TODAY(),ISNUMBER(N15))</formula>
    </cfRule>
  </conditionalFormatting>
  <conditionalFormatting sqref="N15:O15">
    <cfRule type="expression" dxfId="10" priority="2">
      <formula>OR($R15="Ingetrokken", $R15="On hold")</formula>
    </cfRule>
  </conditionalFormatting>
  <conditionalFormatting sqref="O15">
    <cfRule type="expression" dxfId="9" priority="5">
      <formula>AND(NOT(ISBLANK(K15)),(I15="Nee"))</formula>
    </cfRule>
    <cfRule type="expression" dxfId="8" priority="17">
      <formula>AND(NOT(ISBLANK(O15)),NOT(ISBLANK(O15)))</formula>
    </cfRule>
  </conditionalFormatting>
  <conditionalFormatting sqref="P15">
    <cfRule type="expression" dxfId="7" priority="16">
      <formula>AND(NOT(ISBLANK(P15)),NOT(ISBLANK(P15)))</formula>
    </cfRule>
  </conditionalFormatting>
  <conditionalFormatting sqref="P15:Q15">
    <cfRule type="expression" dxfId="6" priority="1">
      <formula>OR($R15="Ingetrokken", $R15="On hold")</formula>
    </cfRule>
  </conditionalFormatting>
  <conditionalFormatting sqref="Q15">
    <cfRule type="expression" dxfId="5" priority="19">
      <formula>AND(NOT(ISBLANK(K15)),ISBLANK(P15))</formula>
    </cfRule>
    <cfRule type="expression" dxfId="4" priority="20">
      <formula>AND(NOT(ISBLANK(K15)),NOT(ISBLANK(P15)))</formula>
    </cfRule>
  </conditionalFormatting>
  <conditionalFormatting sqref="R15">
    <cfRule type="expression" dxfId="3" priority="12">
      <formula>AND(NOT(ISBLANK(R15)),NOT(ISBLANK(R15)))</formula>
    </cfRule>
  </conditionalFormatting>
  <hyperlinks>
    <hyperlink ref="A8" r:id="rId1" display="S24022" xr:uid="{ADB2C5F5-F8A1-4758-BC6C-4E89605DA872}"/>
    <hyperlink ref="A11" r:id="rId2" display="S24022" xr:uid="{1818C0DA-B131-40B3-A53A-3B9608D0C75B}"/>
    <hyperlink ref="A10" r:id="rId3" display="S24022" xr:uid="{9BD3FBE0-EEA3-4C87-9152-683E8AA70861}"/>
    <hyperlink ref="A9" r:id="rId4" display="S24022" xr:uid="{DF1C0AE6-A395-4EC1-8027-5EAEEF225886}"/>
    <hyperlink ref="A12" r:id="rId5" display="S24022" xr:uid="{C336AF8D-DE68-490C-9285-2D7399913A11}"/>
    <hyperlink ref="A13" r:id="rId6" display="https://www.vektis.nl/uploads/Docs per pagina/RFC/RFC S25002.pdf" xr:uid="{2D66CBAD-F668-401A-9C24-F66966DEA3DE}"/>
    <hyperlink ref="A14" r:id="rId7" xr:uid="{0C6BE1F3-BA42-4978-9118-6105CF6C1EAF}"/>
    <hyperlink ref="A15" r:id="rId8" xr:uid="{2C67F27A-A356-42BA-A521-75CDE49A6CEA}"/>
  </hyperlinks>
  <pageMargins left="0.7" right="0.7" top="0.75" bottom="0.75" header="0.3" footer="0.3"/>
  <drawing r:id="rId9"/>
  <extLst>
    <ext xmlns:x14="http://schemas.microsoft.com/office/spreadsheetml/2009/9/main" uri="{CCE6A557-97BC-4b89-ADB6-D9C93CAAB3DF}">
      <x14:dataValidations xmlns:xm="http://schemas.microsoft.com/office/excel/2006/main" count="6">
        <x14:dataValidation type="list" allowBlank="1" showInputMessage="1" showErrorMessage="1" xr:uid="{CC7A5020-A9D5-414D-86C6-D671B9200D85}">
          <x14:formula1>
            <xm:f>Instellingen!$X$2:$X$7</xm:f>
          </x14:formula1>
          <xm:sqref>B8:B15</xm:sqref>
        </x14:dataValidation>
        <x14:dataValidation type="list" allowBlank="1" showInputMessage="1" showErrorMessage="1" xr:uid="{1332EC8A-233B-4DC9-A281-21692545E2A7}">
          <x14:formula1>
            <xm:f>Instellingen!$J$2:$J$89</xm:f>
          </x14:formula1>
          <xm:sqref>P8:P15 K8:K15</xm:sqref>
        </x14:dataValidation>
        <x14:dataValidation type="list" allowBlank="1" showInputMessage="1" showErrorMessage="1" xr:uid="{75EAAE45-50BF-401C-8FD1-0C3F988C7D1A}">
          <x14:formula1>
            <xm:f>Instellingen!$S$2:$S$5</xm:f>
          </x14:formula1>
          <xm:sqref>E8:E15</xm:sqref>
        </x14:dataValidation>
        <x14:dataValidation type="list" allowBlank="1" showInputMessage="1" showErrorMessage="1" xr:uid="{3CD96D17-642A-408F-9DCF-C7A3C3C4E952}">
          <x14:formula1>
            <xm:f>Instellingen!$Q$2:$Q$4</xm:f>
          </x14:formula1>
          <xm:sqref>I8:I15 O8:O15</xm:sqref>
        </x14:dataValidation>
        <x14:dataValidation type="list" allowBlank="1" showInputMessage="1" showErrorMessage="1" xr:uid="{883043A3-1335-4E21-81FF-5B25F3FCBEE9}">
          <x14:formula1>
            <xm:f>Instellingen!$V$2:$V$4</xm:f>
          </x14:formula1>
          <xm:sqref>M8:M15</xm:sqref>
        </x14:dataValidation>
        <x14:dataValidation type="list" allowBlank="1" showInputMessage="1" showErrorMessage="1" xr:uid="{A04CBD81-E4C1-4E65-9815-F924C91AC6C5}">
          <x14:formula1>
            <xm:f>Instellingen!$Z$2:$Z$5</xm:f>
          </x14:formula1>
          <xm:sqref>R8:R15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D4326-84D1-41DB-8138-4B5403A17DA7}">
  <dimension ref="A1:Q43"/>
  <sheetViews>
    <sheetView zoomScale="85" zoomScaleNormal="85" workbookViewId="0">
      <pane ySplit="6" topLeftCell="A35" activePane="bottomLeft" state="frozen"/>
      <selection activeCell="J43" sqref="J43:N43"/>
      <selection pane="bottomLeft" activeCell="J43" sqref="J43:N43"/>
    </sheetView>
  </sheetViews>
  <sheetFormatPr defaultRowHeight="14.5" x14ac:dyDescent="0.35"/>
  <cols>
    <col min="2" max="2" width="13.54296875" customWidth="1"/>
    <col min="3" max="3" width="10.453125" customWidth="1"/>
    <col min="4" max="4" width="11.26953125" customWidth="1"/>
    <col min="5" max="5" width="12.7265625" customWidth="1"/>
    <col min="7" max="7" width="9.54296875" customWidth="1"/>
    <col min="8" max="8" width="24.54296875" customWidth="1"/>
    <col min="9" max="9" width="31.54296875" customWidth="1"/>
    <col min="10" max="12" width="10.54296875" customWidth="1"/>
    <col min="15" max="15" width="17.453125" customWidth="1"/>
    <col min="17" max="17" width="13.54296875" customWidth="1"/>
  </cols>
  <sheetData>
    <row r="1" spans="1:17" s="41" customFormat="1" ht="11.5" x14ac:dyDescent="0.25">
      <c r="A1" s="125"/>
      <c r="B1" s="126"/>
      <c r="C1" s="126"/>
      <c r="D1" s="126"/>
      <c r="E1" s="126"/>
      <c r="F1" s="126"/>
      <c r="G1" s="126"/>
      <c r="H1" s="126"/>
      <c r="I1" s="126"/>
      <c r="J1" s="126"/>
      <c r="K1" s="126"/>
      <c r="L1" s="126"/>
      <c r="M1" s="126"/>
      <c r="N1" s="126"/>
      <c r="O1" s="126"/>
      <c r="P1" s="126"/>
      <c r="Q1" s="126"/>
    </row>
    <row r="2" spans="1:17" s="41" customFormat="1" ht="11.5" x14ac:dyDescent="0.25">
      <c r="A2" s="125"/>
      <c r="B2" s="126"/>
      <c r="C2" s="126"/>
      <c r="D2" s="126"/>
      <c r="E2" s="126"/>
      <c r="F2" s="126"/>
      <c r="G2" s="126"/>
      <c r="H2" s="126"/>
      <c r="I2" s="126"/>
      <c r="J2" s="126"/>
      <c r="K2" s="126"/>
      <c r="L2" s="126"/>
      <c r="M2" s="126"/>
      <c r="N2" s="126"/>
      <c r="O2" s="126"/>
      <c r="P2" s="126"/>
      <c r="Q2" s="126"/>
    </row>
    <row r="3" spans="1:17" s="41" customFormat="1" ht="11.5" x14ac:dyDescent="0.25">
      <c r="A3" s="125"/>
      <c r="B3" s="126"/>
      <c r="C3" s="126"/>
      <c r="D3" s="126"/>
      <c r="E3" s="126"/>
      <c r="F3" s="126"/>
      <c r="G3" s="126"/>
      <c r="H3" s="126"/>
      <c r="I3" s="126"/>
      <c r="J3" s="126"/>
      <c r="K3" s="126"/>
      <c r="L3" s="126"/>
      <c r="M3" s="126"/>
      <c r="N3" s="126"/>
      <c r="O3" s="126"/>
      <c r="P3" s="126"/>
      <c r="Q3" s="126"/>
    </row>
    <row r="4" spans="1:17" s="41" customFormat="1" ht="11.5" x14ac:dyDescent="0.25">
      <c r="A4" s="125"/>
      <c r="B4" s="126"/>
      <c r="C4" s="126"/>
      <c r="D4" s="126"/>
      <c r="E4" s="126"/>
      <c r="F4" s="126"/>
      <c r="G4" s="126"/>
      <c r="H4" s="126"/>
      <c r="I4" s="126"/>
      <c r="J4" s="126"/>
      <c r="K4" s="126"/>
      <c r="L4" s="126"/>
      <c r="M4" s="126"/>
      <c r="N4" s="126"/>
      <c r="O4" s="126"/>
      <c r="P4" s="126"/>
      <c r="Q4" s="126"/>
    </row>
    <row r="5" spans="1:17" s="41" customFormat="1" ht="11.5" x14ac:dyDescent="0.25">
      <c r="A5" s="42"/>
      <c r="B5" s="43"/>
      <c r="C5" s="43"/>
      <c r="D5" s="43" t="s">
        <v>0</v>
      </c>
      <c r="E5" s="44"/>
      <c r="F5" s="45"/>
      <c r="G5" s="43"/>
      <c r="H5" s="46"/>
      <c r="I5" s="46" t="s">
        <v>53</v>
      </c>
      <c r="J5" s="127" t="s">
        <v>1</v>
      </c>
      <c r="K5" s="127"/>
      <c r="L5" s="127"/>
      <c r="M5" s="127"/>
      <c r="N5" s="127"/>
      <c r="O5" s="127" t="s">
        <v>80</v>
      </c>
      <c r="P5" s="127"/>
      <c r="Q5" s="127"/>
    </row>
    <row r="6" spans="1:17" s="41" customFormat="1" ht="46" x14ac:dyDescent="0.25">
      <c r="A6" s="47" t="s">
        <v>2</v>
      </c>
      <c r="B6" s="48" t="s">
        <v>81</v>
      </c>
      <c r="C6" s="48" t="s">
        <v>3</v>
      </c>
      <c r="D6" s="48" t="s">
        <v>4</v>
      </c>
      <c r="E6" s="49" t="s">
        <v>5</v>
      </c>
      <c r="F6" s="49" t="s">
        <v>6</v>
      </c>
      <c r="G6" s="48" t="s">
        <v>7</v>
      </c>
      <c r="H6" s="48" t="s">
        <v>9</v>
      </c>
      <c r="I6" s="48" t="s">
        <v>53</v>
      </c>
      <c r="J6" s="50" t="s">
        <v>82</v>
      </c>
      <c r="K6" s="51" t="s">
        <v>83</v>
      </c>
      <c r="L6" s="52" t="s">
        <v>12</v>
      </c>
      <c r="M6" s="53" t="s">
        <v>84</v>
      </c>
      <c r="N6" s="54" t="s">
        <v>85</v>
      </c>
      <c r="O6" s="55" t="s">
        <v>1</v>
      </c>
      <c r="P6" s="48" t="s">
        <v>86</v>
      </c>
      <c r="Q6" s="55" t="s">
        <v>87</v>
      </c>
    </row>
    <row r="7" spans="1:17" s="7" customFormat="1" ht="46" x14ac:dyDescent="0.35">
      <c r="A7" s="56" t="s">
        <v>88</v>
      </c>
      <c r="B7" s="57"/>
      <c r="C7" s="58" t="s">
        <v>89</v>
      </c>
      <c r="D7" s="59">
        <v>44900</v>
      </c>
      <c r="E7" s="60" t="s">
        <v>90</v>
      </c>
      <c r="F7" s="61" t="s">
        <v>17</v>
      </c>
      <c r="G7" s="57" t="s">
        <v>91</v>
      </c>
      <c r="H7" s="62" t="s">
        <v>92</v>
      </c>
      <c r="I7" s="58" t="s">
        <v>93</v>
      </c>
      <c r="J7" s="63" t="s">
        <v>60</v>
      </c>
      <c r="K7" s="64" t="s">
        <v>60</v>
      </c>
      <c r="L7" s="52" t="s">
        <v>60</v>
      </c>
      <c r="M7" s="53" t="s">
        <v>60</v>
      </c>
      <c r="N7" s="65" t="s">
        <v>60</v>
      </c>
      <c r="O7" s="58" t="s">
        <v>94</v>
      </c>
      <c r="P7" s="58"/>
      <c r="Q7" s="57"/>
    </row>
    <row r="8" spans="1:17" s="7" customFormat="1" ht="138" x14ac:dyDescent="0.35">
      <c r="A8" s="56" t="s">
        <v>95</v>
      </c>
      <c r="B8" s="57"/>
      <c r="C8" s="58" t="s">
        <v>89</v>
      </c>
      <c r="D8" s="59">
        <v>45054</v>
      </c>
      <c r="E8" s="60" t="s">
        <v>90</v>
      </c>
      <c r="F8" s="66" t="s">
        <v>24</v>
      </c>
      <c r="G8" s="57" t="s">
        <v>91</v>
      </c>
      <c r="H8" s="62" t="s">
        <v>96</v>
      </c>
      <c r="I8" s="58" t="s">
        <v>93</v>
      </c>
      <c r="J8" s="63" t="s">
        <v>60</v>
      </c>
      <c r="K8" s="64" t="s">
        <v>60</v>
      </c>
      <c r="L8" s="52" t="s">
        <v>60</v>
      </c>
      <c r="M8" s="53" t="s">
        <v>60</v>
      </c>
      <c r="N8" s="65" t="s">
        <v>60</v>
      </c>
      <c r="O8" s="58" t="s">
        <v>97</v>
      </c>
      <c r="P8" s="58"/>
      <c r="Q8" s="57"/>
    </row>
    <row r="9" spans="1:17" s="3" customFormat="1" ht="37.5" x14ac:dyDescent="0.35">
      <c r="A9" s="67" t="s">
        <v>98</v>
      </c>
      <c r="B9" s="57"/>
      <c r="C9" s="58" t="s">
        <v>99</v>
      </c>
      <c r="D9" s="59">
        <v>45142</v>
      </c>
      <c r="E9" s="60" t="s">
        <v>90</v>
      </c>
      <c r="F9" s="66" t="s">
        <v>17</v>
      </c>
      <c r="G9" s="57" t="s">
        <v>100</v>
      </c>
      <c r="H9" s="62" t="s">
        <v>101</v>
      </c>
      <c r="I9" s="58" t="s">
        <v>93</v>
      </c>
      <c r="J9" s="63" t="s">
        <v>60</v>
      </c>
      <c r="K9" s="64" t="s">
        <v>60</v>
      </c>
      <c r="L9" s="52" t="s">
        <v>60</v>
      </c>
      <c r="M9" s="53" t="s">
        <v>60</v>
      </c>
      <c r="N9" s="65" t="s">
        <v>60</v>
      </c>
      <c r="O9" s="68" t="s">
        <v>102</v>
      </c>
      <c r="P9" s="58"/>
      <c r="Q9" s="57"/>
    </row>
    <row r="10" spans="1:17" s="3" customFormat="1" ht="37.5" x14ac:dyDescent="0.35">
      <c r="A10" s="67" t="s">
        <v>103</v>
      </c>
      <c r="B10" s="57"/>
      <c r="C10" s="58" t="s">
        <v>77</v>
      </c>
      <c r="D10" s="59">
        <v>45142</v>
      </c>
      <c r="E10" s="60" t="s">
        <v>90</v>
      </c>
      <c r="F10" s="66" t="s">
        <v>17</v>
      </c>
      <c r="G10" s="57" t="s">
        <v>104</v>
      </c>
      <c r="H10" s="62" t="s">
        <v>105</v>
      </c>
      <c r="I10" s="58" t="s">
        <v>93</v>
      </c>
      <c r="J10" s="63" t="s">
        <v>60</v>
      </c>
      <c r="K10" s="64" t="s">
        <v>60</v>
      </c>
      <c r="L10" s="52" t="s">
        <v>60</v>
      </c>
      <c r="M10" s="53" t="s">
        <v>60</v>
      </c>
      <c r="N10" s="65" t="s">
        <v>60</v>
      </c>
      <c r="O10" s="68" t="s">
        <v>106</v>
      </c>
      <c r="P10" s="58"/>
      <c r="Q10" s="57"/>
    </row>
    <row r="11" spans="1:17" s="7" customFormat="1" ht="37.5" x14ac:dyDescent="0.35">
      <c r="A11" s="56" t="s">
        <v>107</v>
      </c>
      <c r="B11" s="57"/>
      <c r="C11" s="58" t="s">
        <v>89</v>
      </c>
      <c r="D11" s="59">
        <v>45147</v>
      </c>
      <c r="E11" s="60" t="s">
        <v>90</v>
      </c>
      <c r="F11" s="66" t="s">
        <v>17</v>
      </c>
      <c r="G11" s="57" t="s">
        <v>91</v>
      </c>
      <c r="H11" s="62" t="s">
        <v>108</v>
      </c>
      <c r="I11" s="58" t="s">
        <v>93</v>
      </c>
      <c r="J11" s="63" t="s">
        <v>60</v>
      </c>
      <c r="K11" s="64" t="s">
        <v>60</v>
      </c>
      <c r="L11" s="52" t="s">
        <v>60</v>
      </c>
      <c r="M11" s="53" t="s">
        <v>60</v>
      </c>
      <c r="N11" s="65" t="s">
        <v>60</v>
      </c>
      <c r="O11" s="69" t="s">
        <v>109</v>
      </c>
      <c r="P11" s="58"/>
      <c r="Q11" s="57"/>
    </row>
    <row r="12" spans="1:17" s="3" customFormat="1" ht="23" x14ac:dyDescent="0.35">
      <c r="A12" s="67" t="s">
        <v>110</v>
      </c>
      <c r="B12" s="57"/>
      <c r="C12" s="58" t="s">
        <v>89</v>
      </c>
      <c r="D12" s="59">
        <v>45162</v>
      </c>
      <c r="E12" s="60" t="s">
        <v>90</v>
      </c>
      <c r="F12" s="66" t="s">
        <v>17</v>
      </c>
      <c r="G12" s="57" t="s">
        <v>91</v>
      </c>
      <c r="H12" s="57" t="s">
        <v>111</v>
      </c>
      <c r="I12" s="62" t="s">
        <v>112</v>
      </c>
      <c r="J12" s="58" t="s">
        <v>93</v>
      </c>
      <c r="K12" s="70" t="s">
        <v>113</v>
      </c>
      <c r="L12" s="71">
        <v>45506</v>
      </c>
      <c r="M12" s="52" t="s">
        <v>60</v>
      </c>
      <c r="N12" s="69" t="s">
        <v>60</v>
      </c>
      <c r="O12" s="69"/>
      <c r="P12" s="69"/>
      <c r="Q12" s="58"/>
    </row>
    <row r="13" spans="1:17" s="3" customFormat="1" ht="25" x14ac:dyDescent="0.35">
      <c r="A13" s="56" t="s">
        <v>114</v>
      </c>
      <c r="B13" s="72"/>
      <c r="C13" s="73" t="s">
        <v>89</v>
      </c>
      <c r="D13" s="74">
        <v>45177</v>
      </c>
      <c r="E13" s="60" t="s">
        <v>90</v>
      </c>
      <c r="F13" s="75" t="s">
        <v>17</v>
      </c>
      <c r="G13" s="72" t="s">
        <v>20</v>
      </c>
      <c r="H13" s="57" t="s">
        <v>115</v>
      </c>
      <c r="I13" s="76" t="s">
        <v>116</v>
      </c>
      <c r="J13" s="58" t="s">
        <v>93</v>
      </c>
      <c r="K13" s="63" t="s">
        <v>60</v>
      </c>
      <c r="L13" s="64" t="s">
        <v>60</v>
      </c>
      <c r="M13" s="52" t="s">
        <v>60</v>
      </c>
      <c r="N13" s="53" t="s">
        <v>60</v>
      </c>
      <c r="O13" s="77"/>
      <c r="P13" s="77"/>
      <c r="Q13" s="73"/>
    </row>
    <row r="14" spans="1:17" s="3" customFormat="1" ht="25" x14ac:dyDescent="0.35">
      <c r="A14" s="67" t="s">
        <v>117</v>
      </c>
      <c r="B14" s="57"/>
      <c r="C14" s="58" t="s">
        <v>89</v>
      </c>
      <c r="D14" s="33">
        <v>45217</v>
      </c>
      <c r="E14" s="60" t="s">
        <v>90</v>
      </c>
      <c r="F14" s="66" t="s">
        <v>17</v>
      </c>
      <c r="G14" s="57" t="s">
        <v>20</v>
      </c>
      <c r="H14" s="57" t="s">
        <v>118</v>
      </c>
      <c r="I14" s="62" t="s">
        <v>119</v>
      </c>
      <c r="J14" s="58" t="s">
        <v>93</v>
      </c>
      <c r="K14" s="63" t="s">
        <v>60</v>
      </c>
      <c r="L14" s="64" t="s">
        <v>60</v>
      </c>
      <c r="M14" s="52" t="s">
        <v>60</v>
      </c>
      <c r="N14" s="53" t="s">
        <v>60</v>
      </c>
      <c r="O14" s="69"/>
      <c r="P14" s="69"/>
      <c r="Q14" s="58"/>
    </row>
    <row r="15" spans="1:17" s="7" customFormat="1" ht="62.5" x14ac:dyDescent="0.35">
      <c r="A15" s="56" t="s">
        <v>120</v>
      </c>
      <c r="B15" s="34"/>
      <c r="C15" s="34" t="s">
        <v>77</v>
      </c>
      <c r="D15" s="33">
        <v>45169</v>
      </c>
      <c r="E15" s="37">
        <v>45292</v>
      </c>
      <c r="F15" s="34" t="s">
        <v>17</v>
      </c>
      <c r="G15" s="34" t="s">
        <v>104</v>
      </c>
      <c r="H15" s="76" t="s">
        <v>121</v>
      </c>
      <c r="I15" s="34" t="s">
        <v>93</v>
      </c>
      <c r="J15" s="63" t="s">
        <v>60</v>
      </c>
      <c r="K15" s="64" t="s">
        <v>60</v>
      </c>
      <c r="L15" s="52" t="s">
        <v>60</v>
      </c>
      <c r="M15" s="53" t="s">
        <v>60</v>
      </c>
      <c r="N15" s="65" t="s">
        <v>60</v>
      </c>
      <c r="O15" s="34" t="s">
        <v>122</v>
      </c>
      <c r="P15" s="34"/>
      <c r="Q15" s="34"/>
    </row>
    <row r="16" spans="1:17" s="7" customFormat="1" ht="37.5" x14ac:dyDescent="0.35">
      <c r="A16" s="56" t="s">
        <v>123</v>
      </c>
      <c r="B16" s="34"/>
      <c r="C16" s="58" t="s">
        <v>89</v>
      </c>
      <c r="D16" s="33">
        <v>45240</v>
      </c>
      <c r="E16" s="37" t="s">
        <v>90</v>
      </c>
      <c r="F16" s="34" t="s">
        <v>17</v>
      </c>
      <c r="G16" s="34" t="s">
        <v>100</v>
      </c>
      <c r="H16" s="62" t="s">
        <v>124</v>
      </c>
      <c r="I16" s="34" t="s">
        <v>93</v>
      </c>
      <c r="J16" s="63" t="s">
        <v>60</v>
      </c>
      <c r="K16" s="64" t="s">
        <v>60</v>
      </c>
      <c r="L16" s="52" t="s">
        <v>60</v>
      </c>
      <c r="M16" s="53" t="s">
        <v>60</v>
      </c>
      <c r="N16" s="65" t="s">
        <v>60</v>
      </c>
      <c r="O16" s="34"/>
      <c r="P16" s="34"/>
      <c r="Q16" s="34"/>
    </row>
    <row r="17" spans="1:17" s="7" customFormat="1" ht="37.5" x14ac:dyDescent="0.35">
      <c r="A17" s="56" t="s">
        <v>125</v>
      </c>
      <c r="B17" s="34"/>
      <c r="C17" s="58" t="s">
        <v>89</v>
      </c>
      <c r="D17" s="33">
        <v>45240</v>
      </c>
      <c r="E17" s="37" t="s">
        <v>90</v>
      </c>
      <c r="F17" s="34" t="s">
        <v>17</v>
      </c>
      <c r="G17" s="34" t="s">
        <v>100</v>
      </c>
      <c r="H17" s="62" t="s">
        <v>126</v>
      </c>
      <c r="I17" s="34" t="s">
        <v>93</v>
      </c>
      <c r="J17" s="63" t="s">
        <v>60</v>
      </c>
      <c r="K17" s="64" t="s">
        <v>60</v>
      </c>
      <c r="L17" s="52" t="s">
        <v>60</v>
      </c>
      <c r="M17" s="53" t="s">
        <v>60</v>
      </c>
      <c r="N17" s="65" t="s">
        <v>60</v>
      </c>
      <c r="O17" s="34"/>
      <c r="P17" s="34"/>
      <c r="Q17" s="34"/>
    </row>
    <row r="18" spans="1:17" s="7" customFormat="1" ht="25" x14ac:dyDescent="0.35">
      <c r="A18" s="56" t="s">
        <v>127</v>
      </c>
      <c r="B18" s="34"/>
      <c r="C18" s="58" t="s">
        <v>128</v>
      </c>
      <c r="D18" s="59">
        <v>45266</v>
      </c>
      <c r="E18" s="78" t="s">
        <v>129</v>
      </c>
      <c r="F18" s="66" t="s">
        <v>17</v>
      </c>
      <c r="G18" s="57" t="s">
        <v>91</v>
      </c>
      <c r="H18" s="57" t="s">
        <v>130</v>
      </c>
      <c r="I18" s="62" t="s">
        <v>131</v>
      </c>
      <c r="J18" s="63" t="s">
        <v>60</v>
      </c>
      <c r="K18" s="64" t="s">
        <v>60</v>
      </c>
      <c r="L18" s="52" t="s">
        <v>60</v>
      </c>
      <c r="M18" s="53" t="s">
        <v>60</v>
      </c>
      <c r="N18" s="65" t="s">
        <v>60</v>
      </c>
      <c r="O18" s="79"/>
      <c r="P18" s="34"/>
      <c r="Q18" s="34"/>
    </row>
    <row r="19" spans="1:17" s="7" customFormat="1" ht="23" x14ac:dyDescent="0.35">
      <c r="A19" s="56" t="s">
        <v>132</v>
      </c>
      <c r="B19" s="34"/>
      <c r="C19" s="34" t="s">
        <v>133</v>
      </c>
      <c r="D19" s="33">
        <v>45259</v>
      </c>
      <c r="E19" s="37" t="s">
        <v>90</v>
      </c>
      <c r="F19" s="34" t="s">
        <v>134</v>
      </c>
      <c r="G19" s="34" t="s">
        <v>135</v>
      </c>
      <c r="H19" s="34" t="s">
        <v>136</v>
      </c>
      <c r="I19" s="62" t="s">
        <v>137</v>
      </c>
      <c r="J19" s="34" t="s">
        <v>93</v>
      </c>
      <c r="K19" s="80" t="s">
        <v>138</v>
      </c>
      <c r="L19" s="34"/>
      <c r="M19" s="34"/>
      <c r="N19" s="79"/>
      <c r="O19" s="79"/>
      <c r="P19" s="34"/>
      <c r="Q19" s="34"/>
    </row>
    <row r="20" spans="1:17" s="7" customFormat="1" ht="23" x14ac:dyDescent="0.35">
      <c r="A20" s="56" t="s">
        <v>139</v>
      </c>
      <c r="B20" s="34"/>
      <c r="C20" s="58" t="s">
        <v>89</v>
      </c>
      <c r="D20" s="33">
        <v>45293</v>
      </c>
      <c r="E20" s="37" t="s">
        <v>90</v>
      </c>
      <c r="F20" s="34" t="s">
        <v>17</v>
      </c>
      <c r="G20" s="34" t="s">
        <v>100</v>
      </c>
      <c r="H20" s="34" t="s">
        <v>140</v>
      </c>
      <c r="I20" s="34" t="s">
        <v>141</v>
      </c>
      <c r="J20" s="34" t="s">
        <v>93</v>
      </c>
      <c r="K20" s="63" t="s">
        <v>60</v>
      </c>
      <c r="L20" s="64" t="s">
        <v>60</v>
      </c>
      <c r="M20" s="52" t="s">
        <v>60</v>
      </c>
      <c r="N20" s="53" t="s">
        <v>60</v>
      </c>
      <c r="O20" s="79"/>
      <c r="P20" s="34"/>
      <c r="Q20" s="34"/>
    </row>
    <row r="21" spans="1:17" s="3" customFormat="1" ht="25" x14ac:dyDescent="0.35">
      <c r="A21" s="56" t="s">
        <v>142</v>
      </c>
      <c r="B21" s="34" t="s">
        <v>143</v>
      </c>
      <c r="C21" s="58" t="s">
        <v>89</v>
      </c>
      <c r="D21" s="33">
        <v>45653</v>
      </c>
      <c r="E21" s="37" t="s">
        <v>144</v>
      </c>
      <c r="F21" s="34" t="s">
        <v>134</v>
      </c>
      <c r="G21" s="34" t="s">
        <v>145</v>
      </c>
      <c r="H21" s="34" t="s">
        <v>22</v>
      </c>
      <c r="I21" s="62" t="s">
        <v>146</v>
      </c>
      <c r="J21" s="34" t="s">
        <v>19</v>
      </c>
      <c r="K21" s="80" t="s">
        <v>147</v>
      </c>
      <c r="L21" s="34"/>
      <c r="M21" s="34"/>
      <c r="N21" s="79"/>
      <c r="O21" s="79"/>
      <c r="P21" s="34"/>
      <c r="Q21" s="34"/>
    </row>
    <row r="22" spans="1:17" s="7" customFormat="1" ht="37.5" x14ac:dyDescent="0.35">
      <c r="A22" s="56" t="s">
        <v>148</v>
      </c>
      <c r="B22" s="34"/>
      <c r="C22" s="58" t="s">
        <v>89</v>
      </c>
      <c r="D22" s="33">
        <v>45281</v>
      </c>
      <c r="E22" s="37" t="s">
        <v>144</v>
      </c>
      <c r="F22" s="34" t="s">
        <v>24</v>
      </c>
      <c r="G22" s="34" t="s">
        <v>149</v>
      </c>
      <c r="H22" s="72" t="s">
        <v>118</v>
      </c>
      <c r="I22" s="62" t="s">
        <v>150</v>
      </c>
      <c r="J22" s="34" t="s">
        <v>19</v>
      </c>
      <c r="K22" s="63" t="s">
        <v>60</v>
      </c>
      <c r="L22" s="64" t="s">
        <v>60</v>
      </c>
      <c r="M22" s="52" t="s">
        <v>60</v>
      </c>
      <c r="N22" s="53" t="s">
        <v>60</v>
      </c>
      <c r="O22" s="79"/>
      <c r="P22" s="34"/>
      <c r="Q22" s="34"/>
    </row>
    <row r="23" spans="1:17" s="7" customFormat="1" ht="37.5" x14ac:dyDescent="0.35">
      <c r="A23" s="56" t="s">
        <v>151</v>
      </c>
      <c r="B23" s="34"/>
      <c r="C23" s="58" t="s">
        <v>89</v>
      </c>
      <c r="D23" s="33">
        <v>45169</v>
      </c>
      <c r="E23" s="37" t="s">
        <v>144</v>
      </c>
      <c r="F23" s="34" t="s">
        <v>134</v>
      </c>
      <c r="G23" s="34" t="s">
        <v>104</v>
      </c>
      <c r="H23" s="57" t="s">
        <v>118</v>
      </c>
      <c r="I23" s="62" t="s">
        <v>152</v>
      </c>
      <c r="J23" s="63" t="s">
        <v>60</v>
      </c>
      <c r="K23" s="64" t="s">
        <v>60</v>
      </c>
      <c r="L23" s="52" t="s">
        <v>60</v>
      </c>
      <c r="M23" s="53" t="s">
        <v>60</v>
      </c>
      <c r="N23" s="65" t="s">
        <v>60</v>
      </c>
      <c r="O23" s="79"/>
      <c r="P23" s="34"/>
      <c r="Q23" s="34"/>
    </row>
    <row r="24" spans="1:17" s="3" customFormat="1" ht="25" x14ac:dyDescent="0.35">
      <c r="A24" s="56" t="s">
        <v>153</v>
      </c>
      <c r="B24" s="34" t="s">
        <v>143</v>
      </c>
      <c r="C24" s="34" t="s">
        <v>77</v>
      </c>
      <c r="D24" s="33">
        <v>45348</v>
      </c>
      <c r="E24" s="37" t="s">
        <v>144</v>
      </c>
      <c r="F24" s="34" t="s">
        <v>24</v>
      </c>
      <c r="G24" s="34" t="s">
        <v>154</v>
      </c>
      <c r="H24" s="34" t="s">
        <v>155</v>
      </c>
      <c r="I24" s="62" t="s">
        <v>156</v>
      </c>
      <c r="J24" s="34" t="s">
        <v>19</v>
      </c>
      <c r="K24" s="80" t="s">
        <v>157</v>
      </c>
      <c r="L24" s="34"/>
      <c r="M24" s="34"/>
      <c r="N24" s="79"/>
      <c r="O24" s="79"/>
      <c r="P24" s="34"/>
      <c r="Q24" s="34"/>
    </row>
    <row r="25" spans="1:17" s="7" customFormat="1" ht="25" x14ac:dyDescent="0.35">
      <c r="A25" s="56" t="s">
        <v>158</v>
      </c>
      <c r="B25" s="34"/>
      <c r="C25" s="34" t="s">
        <v>77</v>
      </c>
      <c r="D25" s="33">
        <v>45169</v>
      </c>
      <c r="E25" s="37" t="s">
        <v>144</v>
      </c>
      <c r="F25" s="34" t="s">
        <v>134</v>
      </c>
      <c r="G25" s="34" t="s">
        <v>70</v>
      </c>
      <c r="H25" s="57" t="s">
        <v>155</v>
      </c>
      <c r="I25" s="62" t="s">
        <v>159</v>
      </c>
      <c r="J25" s="34" t="s">
        <v>19</v>
      </c>
      <c r="K25" s="63" t="s">
        <v>60</v>
      </c>
      <c r="L25" s="64" t="s">
        <v>60</v>
      </c>
      <c r="M25" s="52" t="s">
        <v>60</v>
      </c>
      <c r="N25" s="53" t="s">
        <v>60</v>
      </c>
      <c r="O25" s="79"/>
      <c r="P25" s="34"/>
      <c r="Q25" s="34"/>
    </row>
    <row r="26" spans="1:17" s="7" customFormat="1" ht="37.5" x14ac:dyDescent="0.35">
      <c r="A26" s="56" t="s">
        <v>160</v>
      </c>
      <c r="B26" s="34"/>
      <c r="C26" s="58" t="s">
        <v>89</v>
      </c>
      <c r="D26" s="33">
        <v>45377</v>
      </c>
      <c r="E26" s="37" t="s">
        <v>144</v>
      </c>
      <c r="F26" s="34" t="s">
        <v>161</v>
      </c>
      <c r="G26" s="34" t="s">
        <v>70</v>
      </c>
      <c r="H26" s="57" t="s">
        <v>118</v>
      </c>
      <c r="I26" s="62" t="s">
        <v>162</v>
      </c>
      <c r="J26" s="34" t="s">
        <v>19</v>
      </c>
      <c r="K26" s="63" t="s">
        <v>60</v>
      </c>
      <c r="L26" s="64" t="s">
        <v>60</v>
      </c>
      <c r="M26" s="52" t="s">
        <v>60</v>
      </c>
      <c r="N26" s="53" t="s">
        <v>60</v>
      </c>
      <c r="O26" s="79"/>
      <c r="P26" s="34"/>
      <c r="Q26" s="34"/>
    </row>
    <row r="27" spans="1:17" s="7" customFormat="1" ht="25" x14ac:dyDescent="0.35">
      <c r="A27" s="67" t="s">
        <v>163</v>
      </c>
      <c r="B27" s="34"/>
      <c r="C27" s="58" t="s">
        <v>89</v>
      </c>
      <c r="D27" s="33">
        <v>45377</v>
      </c>
      <c r="E27" s="37" t="s">
        <v>144</v>
      </c>
      <c r="F27" s="34" t="s">
        <v>164</v>
      </c>
      <c r="G27" s="34" t="s">
        <v>154</v>
      </c>
      <c r="H27" s="57" t="s">
        <v>165</v>
      </c>
      <c r="I27" s="62" t="s">
        <v>166</v>
      </c>
      <c r="J27" s="34" t="s">
        <v>19</v>
      </c>
      <c r="K27" s="63" t="s">
        <v>60</v>
      </c>
      <c r="L27" s="64" t="s">
        <v>60</v>
      </c>
      <c r="M27" s="52" t="s">
        <v>60</v>
      </c>
      <c r="N27" s="53" t="s">
        <v>60</v>
      </c>
      <c r="O27" s="79"/>
      <c r="P27" s="34"/>
      <c r="Q27" s="34"/>
    </row>
    <row r="28" spans="1:17" s="7" customFormat="1" ht="25" x14ac:dyDescent="0.35">
      <c r="A28" s="67" t="s">
        <v>167</v>
      </c>
      <c r="B28" s="34"/>
      <c r="C28" s="58" t="s">
        <v>89</v>
      </c>
      <c r="D28" s="33">
        <v>45396</v>
      </c>
      <c r="E28" s="37" t="s">
        <v>144</v>
      </c>
      <c r="F28" s="34" t="s">
        <v>17</v>
      </c>
      <c r="G28" s="34" t="s">
        <v>168</v>
      </c>
      <c r="H28" s="57" t="s">
        <v>169</v>
      </c>
      <c r="I28" s="62" t="s">
        <v>170</v>
      </c>
      <c r="J28" s="63" t="s">
        <v>60</v>
      </c>
      <c r="K28" s="64" t="s">
        <v>60</v>
      </c>
      <c r="L28" s="52" t="s">
        <v>60</v>
      </c>
      <c r="M28" s="53" t="s">
        <v>60</v>
      </c>
      <c r="N28" s="65" t="s">
        <v>60</v>
      </c>
      <c r="O28" s="79"/>
      <c r="P28" s="34" t="s">
        <v>171</v>
      </c>
      <c r="Q28" s="34"/>
    </row>
    <row r="29" spans="1:17" s="7" customFormat="1" ht="37.5" x14ac:dyDescent="0.35">
      <c r="A29" s="67" t="s">
        <v>172</v>
      </c>
      <c r="B29" s="34"/>
      <c r="C29" s="58" t="s">
        <v>89</v>
      </c>
      <c r="D29" s="33">
        <v>45399</v>
      </c>
      <c r="E29" s="37" t="s">
        <v>144</v>
      </c>
      <c r="F29" s="34" t="s">
        <v>24</v>
      </c>
      <c r="G29" s="34" t="s">
        <v>70</v>
      </c>
      <c r="H29" s="34" t="s">
        <v>22</v>
      </c>
      <c r="I29" s="62" t="s">
        <v>173</v>
      </c>
      <c r="J29" s="63" t="s">
        <v>60</v>
      </c>
      <c r="K29" s="64" t="s">
        <v>60</v>
      </c>
      <c r="L29" s="52" t="s">
        <v>60</v>
      </c>
      <c r="M29" s="53" t="s">
        <v>60</v>
      </c>
      <c r="N29" s="65" t="s">
        <v>60</v>
      </c>
      <c r="O29" s="79"/>
      <c r="P29" s="34" t="s">
        <v>174</v>
      </c>
      <c r="Q29" s="34"/>
    </row>
    <row r="30" spans="1:17" s="7" customFormat="1" ht="37.5" x14ac:dyDescent="0.35">
      <c r="A30" s="56" t="s">
        <v>175</v>
      </c>
      <c r="B30" s="34"/>
      <c r="C30" s="58" t="s">
        <v>89</v>
      </c>
      <c r="D30" s="33">
        <v>45413</v>
      </c>
      <c r="E30" s="78" t="s">
        <v>176</v>
      </c>
      <c r="F30" s="34" t="s">
        <v>24</v>
      </c>
      <c r="G30" s="34" t="s">
        <v>177</v>
      </c>
      <c r="H30" s="57" t="s">
        <v>178</v>
      </c>
      <c r="I30" s="62" t="s">
        <v>179</v>
      </c>
      <c r="J30" s="34" t="s">
        <v>19</v>
      </c>
      <c r="K30" s="63" t="s">
        <v>60</v>
      </c>
      <c r="L30" s="64" t="s">
        <v>60</v>
      </c>
      <c r="M30" s="52" t="s">
        <v>60</v>
      </c>
      <c r="N30" s="53" t="s">
        <v>60</v>
      </c>
      <c r="O30" s="79"/>
      <c r="P30" s="34"/>
      <c r="Q30" s="34"/>
    </row>
    <row r="31" spans="1:17" s="7" customFormat="1" ht="25" x14ac:dyDescent="0.35">
      <c r="A31" s="56" t="s">
        <v>180</v>
      </c>
      <c r="B31" s="34"/>
      <c r="C31" s="58" t="s">
        <v>89</v>
      </c>
      <c r="D31" s="33">
        <v>45420</v>
      </c>
      <c r="E31" s="78" t="s">
        <v>176</v>
      </c>
      <c r="F31" s="34" t="s">
        <v>17</v>
      </c>
      <c r="G31" s="34" t="s">
        <v>91</v>
      </c>
      <c r="H31" s="57" t="s">
        <v>22</v>
      </c>
      <c r="I31" s="62" t="s">
        <v>181</v>
      </c>
      <c r="J31" s="34" t="s">
        <v>19</v>
      </c>
      <c r="K31" s="63" t="s">
        <v>60</v>
      </c>
      <c r="L31" s="64" t="s">
        <v>60</v>
      </c>
      <c r="M31" s="34"/>
      <c r="N31" s="79"/>
      <c r="O31" s="79"/>
      <c r="P31" s="34"/>
      <c r="Q31" s="34"/>
    </row>
    <row r="32" spans="1:17" s="7" customFormat="1" ht="23" x14ac:dyDescent="0.35">
      <c r="A32" s="56" t="s">
        <v>182</v>
      </c>
      <c r="B32" s="34"/>
      <c r="C32" s="58" t="s">
        <v>89</v>
      </c>
      <c r="D32" s="33">
        <v>45446</v>
      </c>
      <c r="E32" s="37" t="s">
        <v>144</v>
      </c>
      <c r="F32" s="34" t="s">
        <v>17</v>
      </c>
      <c r="G32" s="34" t="s">
        <v>20</v>
      </c>
      <c r="H32" s="57" t="s">
        <v>183</v>
      </c>
      <c r="I32" s="62" t="s">
        <v>184</v>
      </c>
      <c r="J32" s="63" t="s">
        <v>60</v>
      </c>
      <c r="K32" s="64" t="s">
        <v>60</v>
      </c>
      <c r="L32" s="52" t="s">
        <v>60</v>
      </c>
      <c r="M32" s="53" t="s">
        <v>60</v>
      </c>
      <c r="N32" s="65" t="s">
        <v>60</v>
      </c>
      <c r="O32" s="79"/>
      <c r="P32" s="34"/>
      <c r="Q32" s="34"/>
    </row>
    <row r="33" spans="1:17" s="3" customFormat="1" ht="25" x14ac:dyDescent="0.35">
      <c r="A33" s="56" t="s">
        <v>185</v>
      </c>
      <c r="B33" s="34"/>
      <c r="C33" s="58" t="s">
        <v>186</v>
      </c>
      <c r="D33" s="33">
        <v>45478</v>
      </c>
      <c r="E33" s="37" t="s">
        <v>144</v>
      </c>
      <c r="F33" s="34" t="s">
        <v>164</v>
      </c>
      <c r="G33" s="81" t="s">
        <v>91</v>
      </c>
      <c r="H33" s="57" t="s">
        <v>46</v>
      </c>
      <c r="I33" s="62" t="s">
        <v>187</v>
      </c>
      <c r="J33" s="34" t="s">
        <v>18</v>
      </c>
      <c r="K33" s="63" t="s">
        <v>60</v>
      </c>
      <c r="L33" s="64" t="s">
        <v>60</v>
      </c>
      <c r="M33" s="52" t="s">
        <v>60</v>
      </c>
      <c r="N33" s="53" t="s">
        <v>60</v>
      </c>
      <c r="O33" s="79" t="s">
        <v>60</v>
      </c>
      <c r="P33" s="34"/>
      <c r="Q33" s="34"/>
    </row>
    <row r="34" spans="1:17" s="7" customFormat="1" ht="25" x14ac:dyDescent="0.35">
      <c r="A34" s="56" t="s">
        <v>188</v>
      </c>
      <c r="B34" s="34"/>
      <c r="C34" s="58" t="s">
        <v>186</v>
      </c>
      <c r="D34" s="33">
        <v>45475</v>
      </c>
      <c r="E34" s="37" t="s">
        <v>144</v>
      </c>
      <c r="F34" s="34" t="s">
        <v>24</v>
      </c>
      <c r="G34" s="82" t="s">
        <v>74</v>
      </c>
      <c r="H34" s="57" t="s">
        <v>46</v>
      </c>
      <c r="I34" s="62" t="s">
        <v>189</v>
      </c>
      <c r="J34" s="34" t="s">
        <v>18</v>
      </c>
      <c r="K34" s="63" t="s">
        <v>60</v>
      </c>
      <c r="L34" s="64" t="s">
        <v>60</v>
      </c>
      <c r="M34" s="52" t="s">
        <v>60</v>
      </c>
      <c r="N34" s="53" t="s">
        <v>60</v>
      </c>
      <c r="O34" s="79" t="s">
        <v>60</v>
      </c>
      <c r="P34" s="34"/>
      <c r="Q34" s="34"/>
    </row>
    <row r="35" spans="1:17" s="7" customFormat="1" ht="25" x14ac:dyDescent="0.35">
      <c r="A35" s="56" t="s">
        <v>190</v>
      </c>
      <c r="B35" s="34"/>
      <c r="C35" s="58" t="s">
        <v>89</v>
      </c>
      <c r="D35" s="33">
        <v>45503</v>
      </c>
      <c r="E35" s="37" t="s">
        <v>144</v>
      </c>
      <c r="F35" s="34" t="s">
        <v>24</v>
      </c>
      <c r="G35" s="82" t="s">
        <v>74</v>
      </c>
      <c r="H35" s="57" t="s">
        <v>191</v>
      </c>
      <c r="I35" s="62" t="s">
        <v>192</v>
      </c>
      <c r="J35" s="34" t="s">
        <v>19</v>
      </c>
      <c r="K35" s="63" t="s">
        <v>60</v>
      </c>
      <c r="L35" s="64" t="s">
        <v>60</v>
      </c>
      <c r="M35" s="52" t="s">
        <v>60</v>
      </c>
      <c r="N35" s="53" t="s">
        <v>60</v>
      </c>
      <c r="O35" s="79"/>
      <c r="P35" s="34"/>
      <c r="Q35" s="34"/>
    </row>
    <row r="36" spans="1:17" s="7" customFormat="1" ht="12.5" x14ac:dyDescent="0.35">
      <c r="A36" s="56" t="s">
        <v>193</v>
      </c>
      <c r="B36" s="34"/>
      <c r="C36" s="58" t="s">
        <v>194</v>
      </c>
      <c r="D36" s="33">
        <v>45449</v>
      </c>
      <c r="E36" s="37" t="s">
        <v>144</v>
      </c>
      <c r="F36" s="37" t="s">
        <v>144</v>
      </c>
      <c r="G36" s="34" t="s">
        <v>91</v>
      </c>
      <c r="H36" s="57" t="s">
        <v>194</v>
      </c>
      <c r="I36" s="62" t="s">
        <v>195</v>
      </c>
      <c r="J36" s="34" t="s">
        <v>18</v>
      </c>
      <c r="K36" s="63" t="s">
        <v>60</v>
      </c>
      <c r="L36" s="64" t="s">
        <v>60</v>
      </c>
      <c r="M36" s="52" t="s">
        <v>60</v>
      </c>
      <c r="N36" s="53" t="s">
        <v>60</v>
      </c>
      <c r="O36" s="79" t="s">
        <v>60</v>
      </c>
      <c r="P36" s="34"/>
      <c r="Q36" s="34"/>
    </row>
    <row r="37" spans="1:17" s="7" customFormat="1" ht="25" x14ac:dyDescent="0.35">
      <c r="A37" s="56" t="s">
        <v>196</v>
      </c>
      <c r="B37" s="34" t="s">
        <v>197</v>
      </c>
      <c r="C37" s="34" t="s">
        <v>77</v>
      </c>
      <c r="D37" s="33">
        <v>45498</v>
      </c>
      <c r="E37" s="78" t="s">
        <v>176</v>
      </c>
      <c r="F37" s="34" t="s">
        <v>17</v>
      </c>
      <c r="G37" s="82" t="s">
        <v>104</v>
      </c>
      <c r="H37" s="57" t="s">
        <v>118</v>
      </c>
      <c r="I37" s="62" t="s">
        <v>198</v>
      </c>
      <c r="J37" s="34" t="s">
        <v>19</v>
      </c>
      <c r="K37" s="80"/>
      <c r="L37" s="34"/>
      <c r="M37" s="34"/>
      <c r="N37" s="34"/>
      <c r="O37" s="35"/>
      <c r="P37" s="35"/>
      <c r="Q37" s="34"/>
    </row>
    <row r="38" spans="1:17" s="7" customFormat="1" ht="25" x14ac:dyDescent="0.35">
      <c r="A38" s="56" t="s">
        <v>199</v>
      </c>
      <c r="B38" s="34"/>
      <c r="C38" s="34" t="s">
        <v>77</v>
      </c>
      <c r="D38" s="33">
        <v>45534</v>
      </c>
      <c r="E38" s="37" t="s">
        <v>144</v>
      </c>
      <c r="F38" s="34" t="s">
        <v>200</v>
      </c>
      <c r="G38" s="82" t="s">
        <v>20</v>
      </c>
      <c r="H38" s="57" t="s">
        <v>118</v>
      </c>
      <c r="I38" s="62" t="s">
        <v>201</v>
      </c>
      <c r="J38" s="34" t="s">
        <v>93</v>
      </c>
      <c r="K38" s="63" t="s">
        <v>60</v>
      </c>
      <c r="L38" s="64" t="s">
        <v>60</v>
      </c>
      <c r="M38" s="52" t="s">
        <v>60</v>
      </c>
      <c r="N38" s="53" t="s">
        <v>60</v>
      </c>
      <c r="O38" s="35"/>
      <c r="P38" s="35"/>
      <c r="Q38" s="34"/>
    </row>
    <row r="39" spans="1:17" s="7" customFormat="1" ht="25" x14ac:dyDescent="0.35">
      <c r="A39" s="56" t="s">
        <v>202</v>
      </c>
      <c r="B39" s="34"/>
      <c r="C39" s="34" t="s">
        <v>203</v>
      </c>
      <c r="D39" s="33">
        <v>45551</v>
      </c>
      <c r="E39" s="78" t="s">
        <v>176</v>
      </c>
      <c r="F39" s="34" t="s">
        <v>17</v>
      </c>
      <c r="G39" s="82" t="s">
        <v>20</v>
      </c>
      <c r="H39" s="72"/>
      <c r="I39" s="62" t="s">
        <v>204</v>
      </c>
      <c r="J39" s="34" t="s">
        <v>93</v>
      </c>
      <c r="K39" s="63" t="s">
        <v>60</v>
      </c>
      <c r="L39" s="64" t="s">
        <v>60</v>
      </c>
      <c r="M39" s="52" t="s">
        <v>60</v>
      </c>
      <c r="N39" s="53" t="s">
        <v>60</v>
      </c>
      <c r="O39" s="35"/>
      <c r="P39" s="35"/>
      <c r="Q39" s="34"/>
    </row>
    <row r="40" spans="1:17" s="7" customFormat="1" ht="46" x14ac:dyDescent="0.35">
      <c r="A40" s="56" t="s">
        <v>205</v>
      </c>
      <c r="B40" s="83" t="s">
        <v>143</v>
      </c>
      <c r="C40" s="58" t="s">
        <v>206</v>
      </c>
      <c r="D40" s="33">
        <v>45523</v>
      </c>
      <c r="E40" s="37" t="s">
        <v>144</v>
      </c>
      <c r="F40" s="34" t="s">
        <v>161</v>
      </c>
      <c r="G40" s="34" t="s">
        <v>207</v>
      </c>
      <c r="H40" s="34"/>
      <c r="I40" s="34" t="s">
        <v>208</v>
      </c>
      <c r="J40" s="34" t="s">
        <v>93</v>
      </c>
      <c r="K40" s="80" t="s">
        <v>209</v>
      </c>
      <c r="L40" s="84" t="s">
        <v>210</v>
      </c>
      <c r="M40" s="34"/>
      <c r="N40" s="34"/>
      <c r="O40" s="35"/>
      <c r="P40" s="35"/>
      <c r="Q40" s="34"/>
    </row>
    <row r="41" spans="1:17" s="7" customFormat="1" ht="23" x14ac:dyDescent="0.35">
      <c r="A41" s="56" t="s">
        <v>211</v>
      </c>
      <c r="B41" s="34"/>
      <c r="C41" s="58" t="s">
        <v>89</v>
      </c>
      <c r="D41" s="33">
        <v>45567</v>
      </c>
      <c r="E41" s="37" t="s">
        <v>212</v>
      </c>
      <c r="F41" s="34" t="s">
        <v>17</v>
      </c>
      <c r="G41" s="34" t="s">
        <v>20</v>
      </c>
      <c r="H41" s="34" t="s">
        <v>213</v>
      </c>
      <c r="I41" s="34" t="s">
        <v>214</v>
      </c>
      <c r="J41" s="34" t="s">
        <v>93</v>
      </c>
      <c r="K41" s="63" t="s">
        <v>60</v>
      </c>
      <c r="L41" s="64" t="s">
        <v>60</v>
      </c>
      <c r="M41" s="52" t="s">
        <v>60</v>
      </c>
      <c r="N41" s="53" t="s">
        <v>60</v>
      </c>
      <c r="O41" s="35"/>
      <c r="P41" s="34"/>
      <c r="Q41" s="34"/>
    </row>
    <row r="42" spans="1:17" s="7" customFormat="1" ht="23" x14ac:dyDescent="0.35">
      <c r="A42" s="85" t="s">
        <v>215</v>
      </c>
      <c r="B42" s="83" t="s">
        <v>143</v>
      </c>
      <c r="C42" s="73" t="s">
        <v>89</v>
      </c>
      <c r="D42" s="86">
        <v>45567</v>
      </c>
      <c r="E42" s="87" t="s">
        <v>144</v>
      </c>
      <c r="F42" s="83" t="s">
        <v>17</v>
      </c>
      <c r="G42" s="83" t="s">
        <v>91</v>
      </c>
      <c r="H42" s="83" t="s">
        <v>216</v>
      </c>
      <c r="I42" s="83" t="s">
        <v>217</v>
      </c>
      <c r="J42" s="83" t="s">
        <v>93</v>
      </c>
      <c r="K42" s="83"/>
      <c r="L42" s="83"/>
      <c r="M42" s="83"/>
      <c r="N42" s="83"/>
      <c r="O42" s="88"/>
      <c r="P42" s="89"/>
      <c r="Q42" s="90"/>
    </row>
    <row r="43" spans="1:17" ht="46" x14ac:dyDescent="0.35">
      <c r="A43" s="56" t="s">
        <v>218</v>
      </c>
      <c r="B43" s="81"/>
      <c r="C43" s="81" t="s">
        <v>219</v>
      </c>
      <c r="D43" s="33">
        <v>45603</v>
      </c>
      <c r="E43" s="33" t="s">
        <v>220</v>
      </c>
      <c r="F43" s="34" t="s">
        <v>200</v>
      </c>
      <c r="G43" s="81" t="s">
        <v>20</v>
      </c>
      <c r="H43" s="91" t="s">
        <v>221</v>
      </c>
      <c r="I43" s="82"/>
      <c r="J43" s="63" t="s">
        <v>60</v>
      </c>
      <c r="K43" s="64" t="s">
        <v>60</v>
      </c>
      <c r="L43" s="52" t="s">
        <v>60</v>
      </c>
      <c r="M43" s="53" t="s">
        <v>60</v>
      </c>
      <c r="N43" s="65" t="s">
        <v>60</v>
      </c>
      <c r="O43" s="82"/>
      <c r="P43" s="82"/>
      <c r="Q43" s="82"/>
    </row>
  </sheetData>
  <autoFilter ref="A6:Q43" xr:uid="{D72151C4-B370-45D1-B29A-2AD328B8E624}">
    <sortState xmlns:xlrd2="http://schemas.microsoft.com/office/spreadsheetml/2017/richdata2" ref="A7:Q43">
      <sortCondition ref="A6:A43"/>
    </sortState>
  </autoFilter>
  <mergeCells count="3">
    <mergeCell ref="A1:Q4"/>
    <mergeCell ref="J5:N5"/>
    <mergeCell ref="O5:Q5"/>
  </mergeCells>
  <hyperlinks>
    <hyperlink ref="A16" r:id="rId1" xr:uid="{8F983AB6-ABDB-40BE-81C1-E10A92F0D457}"/>
    <hyperlink ref="A17" r:id="rId2" xr:uid="{76D64C64-CA96-4E26-915D-19EE543CB9F6}"/>
    <hyperlink ref="A11" r:id="rId3" xr:uid="{71DB648B-5FBC-45E3-B325-595DAE44C8E8}"/>
    <hyperlink ref="A10" r:id="rId4" xr:uid="{C9ABEAE9-0DB9-48CF-B424-A6E49F7962B2}"/>
    <hyperlink ref="A9" r:id="rId5" xr:uid="{67B215EE-144D-44BF-976D-7C574A44F7B6}"/>
    <hyperlink ref="A8" r:id="rId6" xr:uid="{30EA3191-30F8-4D28-A83B-043598AAC75B}"/>
    <hyperlink ref="A15" r:id="rId7" xr:uid="{6B7149E1-5C46-4F2D-ADC5-2D42B7B49EDB}"/>
    <hyperlink ref="A23" r:id="rId8" xr:uid="{F05D16C8-5D66-4849-9A5B-12F008860CBF}"/>
    <hyperlink ref="A29" r:id="rId9" xr:uid="{ADCEB9D3-4D9B-4A21-A6EA-731C1629C4AB}"/>
    <hyperlink ref="A28" r:id="rId10" xr:uid="{C3B449F9-A5E2-410D-A133-3EBB63F06016}"/>
    <hyperlink ref="A18" r:id="rId11" xr:uid="{6F087325-92DC-4EBB-BEE6-BA1CD5587961}"/>
    <hyperlink ref="A32" r:id="rId12" xr:uid="{58A65E88-75FE-4B99-96D6-F13E28FF65EF}"/>
    <hyperlink ref="A20" r:id="rId13" xr:uid="{6B368DEF-8FDC-49CE-ACD4-4DEDC854F6B4}"/>
    <hyperlink ref="A13" r:id="rId14" xr:uid="{0C92CC00-D152-44F9-8779-AD9579C96194}"/>
    <hyperlink ref="A22" r:id="rId15" xr:uid="{2E789974-51A2-44E1-BD6F-6041CE181AC2}"/>
    <hyperlink ref="A19" r:id="rId16" xr:uid="{2DA0D3AE-C854-42D0-9195-D97C7166E45A}"/>
    <hyperlink ref="A12" r:id="rId17" xr:uid="{CFCF844D-E06E-4DC1-A6F7-4EFEFBFA27F6}"/>
    <hyperlink ref="A36" r:id="rId18" xr:uid="{61786515-6923-4EA4-9000-D0F615C3C455}"/>
    <hyperlink ref="A31" r:id="rId19" xr:uid="{D46FF357-3023-4BB8-BFF9-46C4B3AB7A5E}"/>
    <hyperlink ref="A34" r:id="rId20" xr:uid="{484A4E56-E76A-4EC9-87B0-185C99A16051}"/>
    <hyperlink ref="A33" r:id="rId21" xr:uid="{610869BE-9A96-4D82-99A7-F8A42DC13047}"/>
    <hyperlink ref="A35" r:id="rId22" xr:uid="{AD6CCADD-7C2A-450B-A94A-E7C58058157C}"/>
    <hyperlink ref="A30" r:id="rId23" xr:uid="{5A05F41F-0EE9-432E-A40F-D614A6765564}"/>
    <hyperlink ref="A24" r:id="rId24" xr:uid="{A3366D6D-C7CD-4CAA-8AF8-4272760CAB5D}"/>
    <hyperlink ref="A25" r:id="rId25" xr:uid="{2FB5E1C8-A3CE-433B-B392-3C59967EE718}"/>
    <hyperlink ref="A14" r:id="rId26" xr:uid="{C155FB3B-2795-4386-8747-E7D1815D02ED}"/>
    <hyperlink ref="A21" r:id="rId27" xr:uid="{137AE1DD-0B43-43C5-A788-4948E87BDD10}"/>
    <hyperlink ref="A37" r:id="rId28" xr:uid="{F1CB399F-CD49-49EC-85DA-5A4D1F7BCBF9}"/>
    <hyperlink ref="A39" r:id="rId29" xr:uid="{E3F8C56E-0ED9-4F37-857C-24058EE6A4C4}"/>
    <hyperlink ref="A27" r:id="rId30" xr:uid="{710E016D-6596-4322-9C27-6B3C0324EB8A}"/>
    <hyperlink ref="A40" r:id="rId31" xr:uid="{622016F6-117A-425D-9AC2-C8FF0CCD4198}"/>
    <hyperlink ref="A26" r:id="rId32" xr:uid="{A38542BE-94DE-46FE-B323-98AB06213A99}"/>
    <hyperlink ref="A42" r:id="rId33" display="S24022" xr:uid="{60CB0DB9-5C59-43EE-8650-6F73B6CCE0A3}"/>
    <hyperlink ref="A38" r:id="rId34" xr:uid="{D24C5F0B-CD6A-4384-8FA8-E8E1D4E5BB90}"/>
    <hyperlink ref="A41" r:id="rId35" display="S24022" xr:uid="{70DD3849-C4B2-41D5-BDE6-C60687F52D24}"/>
    <hyperlink ref="A43" r:id="rId36" xr:uid="{F98AEB6D-F37B-469D-B581-406302FAD915}"/>
  </hyperlinks>
  <pageMargins left="0.7" right="0.7" top="0.75" bottom="0.75" header="0.3" footer="0.3"/>
  <drawing r:id="rId3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EBAD2-5FE4-48D6-B5DD-680CB1CE4986}">
  <sheetPr filterMode="1"/>
  <dimension ref="A1:Y34"/>
  <sheetViews>
    <sheetView zoomScaleNormal="100" workbookViewId="0">
      <pane xSplit="1" ySplit="6" topLeftCell="B16" activePane="bottomRight" state="frozen"/>
      <selection activeCell="J43" sqref="J43:N43"/>
      <selection pane="topRight" activeCell="J43" sqref="J43:N43"/>
      <selection pane="bottomLeft" activeCell="J43" sqref="J43:N43"/>
      <selection pane="bottomRight" activeCell="J43" sqref="J43:N43"/>
    </sheetView>
  </sheetViews>
  <sheetFormatPr defaultRowHeight="14.5" x14ac:dyDescent="0.35"/>
  <cols>
    <col min="3" max="3" width="10.453125" customWidth="1"/>
    <col min="4" max="4" width="11.26953125" customWidth="1"/>
    <col min="5" max="5" width="9.54296875" customWidth="1"/>
    <col min="7" max="7" width="9.54296875" customWidth="1"/>
    <col min="8" max="8" width="24.54296875" customWidth="1"/>
    <col min="10" max="12" width="10.54296875" customWidth="1"/>
    <col min="15" max="15" width="17.453125" customWidth="1"/>
    <col min="17" max="17" width="13.54296875" customWidth="1"/>
  </cols>
  <sheetData>
    <row r="1" spans="1:17" s="41" customFormat="1" ht="11.5" x14ac:dyDescent="0.25">
      <c r="A1" s="125"/>
      <c r="B1" s="126"/>
      <c r="C1" s="126"/>
      <c r="D1" s="126"/>
      <c r="E1" s="126"/>
      <c r="F1" s="126"/>
      <c r="G1" s="126"/>
      <c r="H1" s="126"/>
      <c r="I1" s="126"/>
      <c r="J1" s="126"/>
      <c r="K1" s="126"/>
      <c r="L1" s="126"/>
      <c r="M1" s="126"/>
      <c r="N1" s="126"/>
      <c r="O1" s="126"/>
      <c r="P1" s="126"/>
      <c r="Q1" s="126"/>
    </row>
    <row r="2" spans="1:17" s="41" customFormat="1" ht="11.5" x14ac:dyDescent="0.25">
      <c r="A2" s="125"/>
      <c r="B2" s="126"/>
      <c r="C2" s="126"/>
      <c r="D2" s="126"/>
      <c r="E2" s="126"/>
      <c r="F2" s="126"/>
      <c r="G2" s="126"/>
      <c r="H2" s="126"/>
      <c r="I2" s="126"/>
      <c r="J2" s="126"/>
      <c r="K2" s="126"/>
      <c r="L2" s="126"/>
      <c r="M2" s="126"/>
      <c r="N2" s="126"/>
      <c r="O2" s="126"/>
      <c r="P2" s="126"/>
      <c r="Q2" s="126"/>
    </row>
    <row r="3" spans="1:17" s="41" customFormat="1" ht="11.5" x14ac:dyDescent="0.25">
      <c r="A3" s="125"/>
      <c r="B3" s="126"/>
      <c r="C3" s="126"/>
      <c r="D3" s="126"/>
      <c r="E3" s="126"/>
      <c r="F3" s="126"/>
      <c r="G3" s="126"/>
      <c r="H3" s="126"/>
      <c r="I3" s="126"/>
      <c r="J3" s="126"/>
      <c r="K3" s="126"/>
      <c r="L3" s="126"/>
      <c r="M3" s="126"/>
      <c r="N3" s="126"/>
      <c r="O3" s="126"/>
      <c r="P3" s="126"/>
      <c r="Q3" s="126"/>
    </row>
    <row r="4" spans="1:17" s="41" customFormat="1" ht="11.5" x14ac:dyDescent="0.25">
      <c r="A4" s="125"/>
      <c r="B4" s="126"/>
      <c r="C4" s="126"/>
      <c r="D4" s="126"/>
      <c r="E4" s="126"/>
      <c r="F4" s="126"/>
      <c r="G4" s="126"/>
      <c r="H4" s="126"/>
      <c r="I4" s="126"/>
      <c r="J4" s="126"/>
      <c r="K4" s="126"/>
      <c r="L4" s="126"/>
      <c r="M4" s="126"/>
      <c r="N4" s="126"/>
      <c r="O4" s="126"/>
      <c r="P4" s="126"/>
      <c r="Q4" s="126"/>
    </row>
    <row r="5" spans="1:17" s="41" customFormat="1" ht="11.5" x14ac:dyDescent="0.25">
      <c r="A5" s="42"/>
      <c r="B5" s="43"/>
      <c r="C5" s="43"/>
      <c r="D5" s="43" t="s">
        <v>0</v>
      </c>
      <c r="E5" s="44"/>
      <c r="F5" s="45"/>
      <c r="G5" s="43"/>
      <c r="H5" s="46"/>
      <c r="I5" s="46" t="s">
        <v>53</v>
      </c>
      <c r="J5" s="127" t="s">
        <v>1</v>
      </c>
      <c r="K5" s="127"/>
      <c r="L5" s="127"/>
      <c r="M5" s="127"/>
      <c r="N5" s="127"/>
      <c r="O5" s="127" t="s">
        <v>80</v>
      </c>
      <c r="P5" s="127"/>
      <c r="Q5" s="127"/>
    </row>
    <row r="6" spans="1:17" s="41" customFormat="1" ht="46" x14ac:dyDescent="0.25">
      <c r="A6" s="47" t="s">
        <v>2</v>
      </c>
      <c r="B6" s="48" t="s">
        <v>81</v>
      </c>
      <c r="C6" s="48" t="s">
        <v>3</v>
      </c>
      <c r="D6" s="48" t="s">
        <v>4</v>
      </c>
      <c r="E6" s="49" t="s">
        <v>5</v>
      </c>
      <c r="F6" s="49" t="s">
        <v>6</v>
      </c>
      <c r="G6" s="48" t="s">
        <v>7</v>
      </c>
      <c r="H6" s="48" t="s">
        <v>9</v>
      </c>
      <c r="I6" s="48" t="s">
        <v>53</v>
      </c>
      <c r="J6" s="50" t="s">
        <v>82</v>
      </c>
      <c r="K6" s="51" t="s">
        <v>83</v>
      </c>
      <c r="L6" s="52" t="s">
        <v>12</v>
      </c>
      <c r="M6" s="53" t="s">
        <v>84</v>
      </c>
      <c r="N6" s="54" t="s">
        <v>85</v>
      </c>
      <c r="O6" s="55" t="s">
        <v>1</v>
      </c>
      <c r="P6" s="48" t="s">
        <v>86</v>
      </c>
      <c r="Q6" s="55" t="s">
        <v>87</v>
      </c>
    </row>
    <row r="7" spans="1:17" s="7" customFormat="1" ht="161" hidden="1" x14ac:dyDescent="0.35">
      <c r="A7" s="92" t="s">
        <v>222</v>
      </c>
      <c r="B7" s="93" t="s">
        <v>223</v>
      </c>
      <c r="C7" s="61" t="s">
        <v>224</v>
      </c>
      <c r="D7" s="94">
        <v>44917</v>
      </c>
      <c r="E7" s="34" t="s">
        <v>90</v>
      </c>
      <c r="F7" s="95" t="s">
        <v>17</v>
      </c>
      <c r="G7" s="94" t="s">
        <v>225</v>
      </c>
      <c r="H7" s="96" t="s">
        <v>226</v>
      </c>
      <c r="I7" s="96"/>
      <c r="J7" s="97">
        <v>44928</v>
      </c>
      <c r="K7" s="98">
        <v>44942</v>
      </c>
      <c r="L7" s="99">
        <v>44963</v>
      </c>
      <c r="M7" s="100" t="s">
        <v>227</v>
      </c>
      <c r="N7" s="101" t="s">
        <v>85</v>
      </c>
      <c r="O7" s="102" t="s">
        <v>228</v>
      </c>
      <c r="P7" s="94" t="s">
        <v>229</v>
      </c>
      <c r="Q7" s="103"/>
    </row>
    <row r="8" spans="1:17" s="3" customFormat="1" ht="46" hidden="1" x14ac:dyDescent="0.35">
      <c r="A8" s="104" t="s">
        <v>230</v>
      </c>
      <c r="B8" s="72"/>
      <c r="C8" s="73" t="s">
        <v>79</v>
      </c>
      <c r="D8" s="74">
        <v>45090</v>
      </c>
      <c r="E8" s="105" t="s">
        <v>231</v>
      </c>
      <c r="F8" s="75" t="s">
        <v>32</v>
      </c>
      <c r="G8" s="105" t="s">
        <v>232</v>
      </c>
      <c r="H8" s="72"/>
      <c r="I8" s="73" t="s">
        <v>93</v>
      </c>
      <c r="J8" s="106" t="s">
        <v>60</v>
      </c>
      <c r="K8" s="64" t="s">
        <v>60</v>
      </c>
      <c r="L8" s="52" t="s">
        <v>60</v>
      </c>
      <c r="M8" s="53" t="s">
        <v>60</v>
      </c>
      <c r="N8" s="65" t="s">
        <v>60</v>
      </c>
      <c r="O8" s="73" t="s">
        <v>233</v>
      </c>
      <c r="P8" s="73"/>
      <c r="Q8" s="72"/>
    </row>
    <row r="9" spans="1:17" s="3" customFormat="1" ht="25" hidden="1" x14ac:dyDescent="0.35">
      <c r="A9" s="67" t="s">
        <v>234</v>
      </c>
      <c r="B9" s="57"/>
      <c r="C9" s="57" t="s">
        <v>79</v>
      </c>
      <c r="D9" s="59">
        <v>45167</v>
      </c>
      <c r="E9" s="60" t="s">
        <v>235</v>
      </c>
      <c r="F9" s="66" t="s">
        <v>17</v>
      </c>
      <c r="G9" s="57" t="s">
        <v>70</v>
      </c>
      <c r="H9" s="62" t="s">
        <v>236</v>
      </c>
      <c r="I9" s="58" t="s">
        <v>93</v>
      </c>
      <c r="J9" s="106" t="s">
        <v>60</v>
      </c>
      <c r="K9" s="64" t="s">
        <v>60</v>
      </c>
      <c r="L9" s="52" t="s">
        <v>60</v>
      </c>
      <c r="M9" s="53" t="s">
        <v>60</v>
      </c>
      <c r="N9" s="65" t="s">
        <v>60</v>
      </c>
      <c r="O9" s="69"/>
      <c r="P9" s="58"/>
    </row>
    <row r="10" spans="1:17" s="3" customFormat="1" ht="25" hidden="1" x14ac:dyDescent="0.35">
      <c r="A10" s="104" t="s">
        <v>237</v>
      </c>
      <c r="B10" s="107" t="s">
        <v>143</v>
      </c>
      <c r="C10" s="72" t="s">
        <v>79</v>
      </c>
      <c r="D10" s="74">
        <v>45179</v>
      </c>
      <c r="E10" s="108" t="s">
        <v>90</v>
      </c>
      <c r="F10" s="75" t="s">
        <v>17</v>
      </c>
      <c r="G10" s="72" t="s">
        <v>238</v>
      </c>
      <c r="H10" s="76" t="s">
        <v>239</v>
      </c>
      <c r="I10" s="73" t="s">
        <v>93</v>
      </c>
      <c r="J10" s="70" t="s">
        <v>240</v>
      </c>
      <c r="K10" s="69"/>
      <c r="L10" s="69"/>
      <c r="M10" s="69" t="s">
        <v>60</v>
      </c>
      <c r="N10" s="69"/>
      <c r="O10" s="77"/>
      <c r="P10" s="73"/>
      <c r="Q10" s="72"/>
    </row>
    <row r="11" spans="1:17" s="3" customFormat="1" ht="409.5" hidden="1" x14ac:dyDescent="0.35">
      <c r="A11" s="104" t="s">
        <v>241</v>
      </c>
      <c r="B11" s="109" t="s">
        <v>242</v>
      </c>
      <c r="C11" s="73" t="s">
        <v>89</v>
      </c>
      <c r="D11" s="74">
        <v>44630</v>
      </c>
      <c r="E11" s="87" t="s">
        <v>243</v>
      </c>
      <c r="F11" s="110" t="s">
        <v>17</v>
      </c>
      <c r="G11" s="72" t="s">
        <v>100</v>
      </c>
      <c r="H11" s="72" t="s">
        <v>244</v>
      </c>
      <c r="I11" s="73" t="s">
        <v>245</v>
      </c>
      <c r="J11" s="58" t="s">
        <v>93</v>
      </c>
      <c r="K11" s="70" t="s">
        <v>60</v>
      </c>
      <c r="L11" s="64" t="s">
        <v>60</v>
      </c>
      <c r="M11" s="52" t="s">
        <v>60</v>
      </c>
      <c r="N11" s="53" t="s">
        <v>246</v>
      </c>
      <c r="O11" s="72"/>
      <c r="P11" s="73" t="s">
        <v>247</v>
      </c>
      <c r="Q11" s="72" t="s">
        <v>248</v>
      </c>
    </row>
    <row r="12" spans="1:17" s="3" customFormat="1" ht="299" hidden="1" x14ac:dyDescent="0.35">
      <c r="A12" s="104" t="s">
        <v>249</v>
      </c>
      <c r="B12" s="72"/>
      <c r="C12" s="73" t="s">
        <v>89</v>
      </c>
      <c r="D12" s="74">
        <v>44690</v>
      </c>
      <c r="E12" s="37" t="s">
        <v>243</v>
      </c>
      <c r="F12" s="110" t="s">
        <v>17</v>
      </c>
      <c r="G12" s="72" t="s">
        <v>250</v>
      </c>
      <c r="H12" s="58" t="s">
        <v>251</v>
      </c>
      <c r="I12" s="73" t="s">
        <v>93</v>
      </c>
      <c r="J12" s="80" t="s">
        <v>60</v>
      </c>
      <c r="K12" s="64" t="s">
        <v>60</v>
      </c>
      <c r="L12" s="52" t="s">
        <v>60</v>
      </c>
      <c r="M12" s="53" t="s">
        <v>60</v>
      </c>
      <c r="N12" s="65" t="s">
        <v>60</v>
      </c>
      <c r="O12" s="102" t="s">
        <v>252</v>
      </c>
      <c r="P12" s="72"/>
      <c r="Q12" s="75">
        <v>44943</v>
      </c>
    </row>
    <row r="13" spans="1:17" s="3" customFormat="1" ht="149.5" hidden="1" x14ac:dyDescent="0.35">
      <c r="A13" s="104" t="s">
        <v>253</v>
      </c>
      <c r="B13" s="107"/>
      <c r="C13" s="73" t="s">
        <v>89</v>
      </c>
      <c r="D13" s="74"/>
      <c r="E13" s="37" t="s">
        <v>254</v>
      </c>
      <c r="F13" s="110" t="s">
        <v>17</v>
      </c>
      <c r="G13" s="72" t="s">
        <v>255</v>
      </c>
      <c r="H13" s="58" t="s">
        <v>256</v>
      </c>
      <c r="I13" s="73" t="s">
        <v>93</v>
      </c>
      <c r="J13" s="80" t="s">
        <v>60</v>
      </c>
      <c r="K13" s="64" t="s">
        <v>60</v>
      </c>
      <c r="L13" s="52" t="s">
        <v>60</v>
      </c>
      <c r="M13" s="53" t="s">
        <v>60</v>
      </c>
      <c r="N13" s="65" t="s">
        <v>60</v>
      </c>
      <c r="O13" s="73" t="s">
        <v>257</v>
      </c>
      <c r="P13" s="72"/>
      <c r="Q13" s="74">
        <v>44946</v>
      </c>
    </row>
    <row r="14" spans="1:17" s="3" customFormat="1" ht="115" hidden="1" x14ac:dyDescent="0.35">
      <c r="A14" s="104" t="s">
        <v>258</v>
      </c>
      <c r="B14" s="72"/>
      <c r="C14" s="73" t="s">
        <v>89</v>
      </c>
      <c r="D14" s="74">
        <v>44847</v>
      </c>
      <c r="E14" s="37"/>
      <c r="F14" s="111" t="s">
        <v>24</v>
      </c>
      <c r="G14" s="72" t="s">
        <v>100</v>
      </c>
      <c r="H14" s="58" t="s">
        <v>259</v>
      </c>
      <c r="I14" s="73" t="s">
        <v>93</v>
      </c>
      <c r="J14" s="63" t="s">
        <v>60</v>
      </c>
      <c r="K14" s="64" t="s">
        <v>60</v>
      </c>
      <c r="L14" s="52" t="s">
        <v>60</v>
      </c>
      <c r="M14" s="53" t="s">
        <v>60</v>
      </c>
      <c r="N14" s="65" t="s">
        <v>60</v>
      </c>
      <c r="O14" s="73" t="s">
        <v>260</v>
      </c>
      <c r="P14" s="73" t="s">
        <v>261</v>
      </c>
      <c r="Q14" s="75">
        <v>44944</v>
      </c>
    </row>
    <row r="15" spans="1:17" s="3" customFormat="1" ht="46" hidden="1" x14ac:dyDescent="0.35">
      <c r="A15" s="104" t="s">
        <v>262</v>
      </c>
      <c r="B15" s="72"/>
      <c r="C15" s="73" t="s">
        <v>89</v>
      </c>
      <c r="D15" s="74">
        <v>44875</v>
      </c>
      <c r="E15" s="37">
        <v>44927</v>
      </c>
      <c r="F15" s="111" t="s">
        <v>24</v>
      </c>
      <c r="G15" s="72" t="s">
        <v>263</v>
      </c>
      <c r="H15" s="58" t="s">
        <v>264</v>
      </c>
      <c r="I15" s="73" t="s">
        <v>93</v>
      </c>
      <c r="J15" s="63" t="s">
        <v>60</v>
      </c>
      <c r="K15" s="64" t="s">
        <v>60</v>
      </c>
      <c r="L15" s="52" t="s">
        <v>60</v>
      </c>
      <c r="M15" s="53" t="s">
        <v>60</v>
      </c>
      <c r="N15" s="112" t="s">
        <v>60</v>
      </c>
      <c r="O15" s="73" t="s">
        <v>265</v>
      </c>
      <c r="P15" s="73"/>
      <c r="Q15" s="75">
        <v>44944</v>
      </c>
    </row>
    <row r="16" spans="1:17" s="3" customFormat="1" ht="80.5" x14ac:dyDescent="0.35">
      <c r="A16" s="56" t="s">
        <v>266</v>
      </c>
      <c r="B16" s="57"/>
      <c r="C16" s="58" t="s">
        <v>89</v>
      </c>
      <c r="D16" s="59">
        <v>44900</v>
      </c>
      <c r="E16" s="60" t="s">
        <v>90</v>
      </c>
      <c r="F16" s="61" t="s">
        <v>17</v>
      </c>
      <c r="G16" s="57" t="s">
        <v>91</v>
      </c>
      <c r="H16" s="62" t="s">
        <v>267</v>
      </c>
      <c r="I16" s="58" t="s">
        <v>93</v>
      </c>
      <c r="J16" s="63" t="s">
        <v>60</v>
      </c>
      <c r="K16" s="64" t="s">
        <v>60</v>
      </c>
      <c r="L16" s="52" t="s">
        <v>60</v>
      </c>
      <c r="M16" s="53" t="s">
        <v>60</v>
      </c>
      <c r="N16" s="65" t="s">
        <v>60</v>
      </c>
      <c r="O16" s="58" t="s">
        <v>268</v>
      </c>
      <c r="P16" s="58"/>
      <c r="Q16" s="66">
        <v>44956</v>
      </c>
    </row>
    <row r="17" spans="1:17" s="3" customFormat="1" ht="80.5" x14ac:dyDescent="0.35">
      <c r="A17" s="56" t="s">
        <v>269</v>
      </c>
      <c r="B17" s="57"/>
      <c r="C17" s="58" t="s">
        <v>89</v>
      </c>
      <c r="D17" s="59">
        <v>44900</v>
      </c>
      <c r="E17" s="60" t="s">
        <v>90</v>
      </c>
      <c r="F17" s="61" t="s">
        <v>17</v>
      </c>
      <c r="G17" s="57" t="s">
        <v>91</v>
      </c>
      <c r="H17" s="62" t="s">
        <v>270</v>
      </c>
      <c r="I17" s="58" t="s">
        <v>93</v>
      </c>
      <c r="J17" s="63" t="s">
        <v>60</v>
      </c>
      <c r="K17" s="64" t="s">
        <v>60</v>
      </c>
      <c r="L17" s="52" t="s">
        <v>60</v>
      </c>
      <c r="M17" s="53" t="s">
        <v>60</v>
      </c>
      <c r="N17" s="65" t="s">
        <v>60</v>
      </c>
      <c r="O17" s="58" t="s">
        <v>268</v>
      </c>
      <c r="P17" s="58"/>
      <c r="Q17" s="66">
        <v>44956</v>
      </c>
    </row>
    <row r="18" spans="1:17" s="3" customFormat="1" ht="115" hidden="1" x14ac:dyDescent="0.35">
      <c r="A18" s="67" t="s">
        <v>271</v>
      </c>
      <c r="B18" s="57"/>
      <c r="C18" s="58" t="s">
        <v>89</v>
      </c>
      <c r="D18" s="59">
        <v>44774</v>
      </c>
      <c r="E18" s="60" t="s">
        <v>90</v>
      </c>
      <c r="F18" s="66" t="s">
        <v>24</v>
      </c>
      <c r="G18" s="57" t="s">
        <v>20</v>
      </c>
      <c r="H18" s="62" t="s">
        <v>272</v>
      </c>
      <c r="I18" s="58" t="s">
        <v>93</v>
      </c>
      <c r="J18" s="70" t="s">
        <v>60</v>
      </c>
      <c r="K18" s="64" t="s">
        <v>60</v>
      </c>
      <c r="L18" s="52" t="s">
        <v>273</v>
      </c>
      <c r="M18" s="69" t="s">
        <v>60</v>
      </c>
      <c r="N18" s="69"/>
      <c r="O18" s="58" t="s">
        <v>274</v>
      </c>
      <c r="P18" s="58"/>
      <c r="Q18" s="59">
        <v>44973</v>
      </c>
    </row>
    <row r="19" spans="1:17" s="3" customFormat="1" ht="37.5" hidden="1" x14ac:dyDescent="0.35">
      <c r="A19" s="56" t="s">
        <v>275</v>
      </c>
      <c r="B19" s="57"/>
      <c r="C19" s="73" t="s">
        <v>89</v>
      </c>
      <c r="D19" s="74">
        <v>44774</v>
      </c>
      <c r="E19" s="108" t="s">
        <v>90</v>
      </c>
      <c r="F19" s="113" t="s">
        <v>276</v>
      </c>
      <c r="G19" s="72" t="s">
        <v>20</v>
      </c>
      <c r="H19" s="76" t="s">
        <v>277</v>
      </c>
      <c r="I19" s="73" t="s">
        <v>93</v>
      </c>
      <c r="J19" s="114" t="s">
        <v>60</v>
      </c>
      <c r="K19" s="64" t="s">
        <v>60</v>
      </c>
      <c r="L19" s="52" t="s">
        <v>60</v>
      </c>
      <c r="M19" s="53" t="s">
        <v>60</v>
      </c>
      <c r="N19" s="65" t="s">
        <v>60</v>
      </c>
      <c r="O19" s="75" t="s">
        <v>278</v>
      </c>
      <c r="P19" s="73"/>
      <c r="Q19" s="75">
        <v>44953</v>
      </c>
    </row>
    <row r="20" spans="1:17" s="3" customFormat="1" ht="126.5" hidden="1" x14ac:dyDescent="0.35">
      <c r="A20" s="56" t="s">
        <v>279</v>
      </c>
      <c r="B20" s="72" t="s">
        <v>143</v>
      </c>
      <c r="C20" s="73" t="s">
        <v>89</v>
      </c>
      <c r="D20" s="74">
        <v>44949</v>
      </c>
      <c r="E20" s="108" t="s">
        <v>90</v>
      </c>
      <c r="F20" s="102" t="s">
        <v>17</v>
      </c>
      <c r="G20" s="72" t="s">
        <v>280</v>
      </c>
      <c r="H20" s="62" t="s">
        <v>281</v>
      </c>
      <c r="I20" s="73" t="s">
        <v>93</v>
      </c>
      <c r="J20" s="115" t="s">
        <v>60</v>
      </c>
      <c r="K20" s="64" t="s">
        <v>60</v>
      </c>
      <c r="L20" s="52" t="s">
        <v>282</v>
      </c>
      <c r="M20" s="69" t="s">
        <v>60</v>
      </c>
      <c r="N20" s="69"/>
      <c r="O20" s="73" t="s">
        <v>283</v>
      </c>
      <c r="P20" s="58"/>
      <c r="Q20" s="57"/>
    </row>
    <row r="21" spans="1:17" s="3" customFormat="1" ht="92" x14ac:dyDescent="0.35">
      <c r="A21" s="56" t="s">
        <v>284</v>
      </c>
      <c r="B21" s="72"/>
      <c r="C21" s="73" t="s">
        <v>89</v>
      </c>
      <c r="D21" s="74">
        <v>44978</v>
      </c>
      <c r="E21" s="108" t="s">
        <v>90</v>
      </c>
      <c r="F21" s="75" t="s">
        <v>17</v>
      </c>
      <c r="G21" s="72" t="s">
        <v>91</v>
      </c>
      <c r="H21" s="62" t="s">
        <v>285</v>
      </c>
      <c r="I21" s="73" t="s">
        <v>93</v>
      </c>
      <c r="J21" s="114" t="s">
        <v>60</v>
      </c>
      <c r="K21" s="64" t="s">
        <v>60</v>
      </c>
      <c r="L21" s="52" t="s">
        <v>60</v>
      </c>
      <c r="M21" s="53" t="s">
        <v>60</v>
      </c>
      <c r="N21" s="65" t="s">
        <v>60</v>
      </c>
      <c r="O21" s="73" t="s">
        <v>286</v>
      </c>
      <c r="P21" s="59">
        <v>44979</v>
      </c>
      <c r="Q21" s="66">
        <v>45000</v>
      </c>
    </row>
    <row r="22" spans="1:17" s="3" customFormat="1" ht="80.5" hidden="1" x14ac:dyDescent="0.35">
      <c r="A22" s="67" t="s">
        <v>287</v>
      </c>
      <c r="B22" s="57"/>
      <c r="C22" s="58" t="s">
        <v>89</v>
      </c>
      <c r="D22" s="59">
        <v>44916</v>
      </c>
      <c r="E22" s="60" t="s">
        <v>90</v>
      </c>
      <c r="F22" s="66" t="s">
        <v>17</v>
      </c>
      <c r="G22" s="57" t="s">
        <v>20</v>
      </c>
      <c r="H22" s="62" t="s">
        <v>288</v>
      </c>
      <c r="I22" s="58" t="s">
        <v>93</v>
      </c>
      <c r="J22" s="114" t="s">
        <v>60</v>
      </c>
      <c r="K22" s="64" t="s">
        <v>60</v>
      </c>
      <c r="L22" s="52" t="s">
        <v>60</v>
      </c>
      <c r="M22" s="53" t="s">
        <v>60</v>
      </c>
      <c r="N22" s="65" t="s">
        <v>60</v>
      </c>
      <c r="O22" s="73" t="s">
        <v>289</v>
      </c>
      <c r="P22" s="58"/>
      <c r="Q22" s="57"/>
    </row>
    <row r="23" spans="1:17" s="3" customFormat="1" ht="57.5" hidden="1" x14ac:dyDescent="0.35">
      <c r="A23" s="67" t="s">
        <v>290</v>
      </c>
      <c r="B23" s="57" t="s">
        <v>291</v>
      </c>
      <c r="C23" s="58" t="s">
        <v>89</v>
      </c>
      <c r="D23" s="59">
        <v>44998</v>
      </c>
      <c r="E23" s="60" t="s">
        <v>90</v>
      </c>
      <c r="F23" s="66" t="s">
        <v>17</v>
      </c>
      <c r="G23" s="57" t="s">
        <v>292</v>
      </c>
      <c r="H23" s="62" t="s">
        <v>293</v>
      </c>
      <c r="I23" s="58" t="s">
        <v>93</v>
      </c>
      <c r="J23" s="106" t="s">
        <v>60</v>
      </c>
      <c r="K23" s="64" t="s">
        <v>60</v>
      </c>
      <c r="L23" s="52" t="s">
        <v>60</v>
      </c>
      <c r="M23" s="53" t="s">
        <v>60</v>
      </c>
      <c r="N23" s="65" t="s">
        <v>60</v>
      </c>
      <c r="O23" s="58" t="s">
        <v>294</v>
      </c>
      <c r="P23" s="58"/>
      <c r="Q23" s="57"/>
    </row>
    <row r="24" spans="1:17" s="3" customFormat="1" ht="34.5" x14ac:dyDescent="0.35">
      <c r="A24" s="67" t="s">
        <v>295</v>
      </c>
      <c r="B24" s="57"/>
      <c r="C24" s="58" t="s">
        <v>89</v>
      </c>
      <c r="D24" s="59">
        <v>45015</v>
      </c>
      <c r="E24" s="60" t="s">
        <v>90</v>
      </c>
      <c r="F24" s="66" t="s">
        <v>17</v>
      </c>
      <c r="G24" s="57" t="s">
        <v>91</v>
      </c>
      <c r="H24" s="62" t="s">
        <v>296</v>
      </c>
      <c r="I24" s="58" t="s">
        <v>93</v>
      </c>
      <c r="J24" s="80" t="s">
        <v>60</v>
      </c>
      <c r="K24" s="64" t="s">
        <v>60</v>
      </c>
      <c r="L24" s="52" t="s">
        <v>60</v>
      </c>
      <c r="M24" s="53" t="s">
        <v>60</v>
      </c>
      <c r="N24" s="65" t="s">
        <v>60</v>
      </c>
      <c r="O24" s="58" t="s">
        <v>297</v>
      </c>
      <c r="P24" s="69" t="s">
        <v>60</v>
      </c>
      <c r="Q24" s="69"/>
    </row>
    <row r="25" spans="1:17" s="3" customFormat="1" ht="126.5" x14ac:dyDescent="0.35">
      <c r="A25" s="67" t="s">
        <v>298</v>
      </c>
      <c r="B25" s="116" t="s">
        <v>299</v>
      </c>
      <c r="C25" s="58" t="s">
        <v>89</v>
      </c>
      <c r="D25" s="59">
        <v>45015</v>
      </c>
      <c r="E25" s="60" t="s">
        <v>90</v>
      </c>
      <c r="F25" s="66" t="s">
        <v>17</v>
      </c>
      <c r="G25" s="57" t="s">
        <v>91</v>
      </c>
      <c r="H25" s="62" t="s">
        <v>300</v>
      </c>
      <c r="I25" s="58" t="s">
        <v>93</v>
      </c>
      <c r="J25" s="80" t="s">
        <v>60</v>
      </c>
      <c r="K25" s="64" t="s">
        <v>60</v>
      </c>
      <c r="L25" s="52" t="s">
        <v>60</v>
      </c>
      <c r="M25" s="69"/>
      <c r="N25" s="69"/>
      <c r="O25" s="73" t="s">
        <v>301</v>
      </c>
      <c r="P25" s="69" t="s">
        <v>60</v>
      </c>
      <c r="Q25" s="69"/>
    </row>
    <row r="26" spans="1:17" s="3" customFormat="1" ht="34.5" hidden="1" x14ac:dyDescent="0.35">
      <c r="A26" s="67" t="s">
        <v>302</v>
      </c>
      <c r="B26" s="116" t="s">
        <v>299</v>
      </c>
      <c r="C26" s="58" t="s">
        <v>89</v>
      </c>
      <c r="D26" s="59">
        <v>45021</v>
      </c>
      <c r="E26" s="60" t="s">
        <v>90</v>
      </c>
      <c r="F26" s="66" t="s">
        <v>17</v>
      </c>
      <c r="G26" s="57" t="s">
        <v>145</v>
      </c>
      <c r="H26" s="62" t="s">
        <v>303</v>
      </c>
      <c r="I26" s="58" t="s">
        <v>93</v>
      </c>
      <c r="J26" s="70" t="s">
        <v>60</v>
      </c>
      <c r="K26" s="64" t="s">
        <v>60</v>
      </c>
      <c r="L26" s="69"/>
      <c r="M26" s="69" t="s">
        <v>60</v>
      </c>
      <c r="N26" s="69"/>
      <c r="O26" s="73" t="s">
        <v>304</v>
      </c>
      <c r="P26" s="69" t="s">
        <v>60</v>
      </c>
      <c r="Q26" s="69"/>
    </row>
    <row r="27" spans="1:17" s="3" customFormat="1" ht="25" hidden="1" x14ac:dyDescent="0.35">
      <c r="A27" s="67" t="s">
        <v>305</v>
      </c>
      <c r="B27" s="116" t="s">
        <v>299</v>
      </c>
      <c r="C27" s="58" t="s">
        <v>89</v>
      </c>
      <c r="D27" s="59">
        <v>45022</v>
      </c>
      <c r="E27" s="60" t="s">
        <v>90</v>
      </c>
      <c r="F27" s="66" t="s">
        <v>24</v>
      </c>
      <c r="G27" s="57" t="s">
        <v>306</v>
      </c>
      <c r="H27" s="62" t="s">
        <v>307</v>
      </c>
      <c r="I27" s="58" t="s">
        <v>93</v>
      </c>
      <c r="J27" s="70" t="s">
        <v>308</v>
      </c>
      <c r="K27" s="64" t="s">
        <v>60</v>
      </c>
      <c r="L27" s="69"/>
      <c r="M27" s="69" t="s">
        <v>60</v>
      </c>
      <c r="N27" s="69"/>
      <c r="O27" s="58"/>
      <c r="P27" s="69" t="s">
        <v>60</v>
      </c>
      <c r="Q27" s="69"/>
    </row>
    <row r="28" spans="1:17" s="3" customFormat="1" ht="37.5" hidden="1" x14ac:dyDescent="0.35">
      <c r="A28" s="67" t="s">
        <v>309</v>
      </c>
      <c r="B28" s="57"/>
      <c r="C28" s="58" t="s">
        <v>89</v>
      </c>
      <c r="D28" s="59">
        <v>45022</v>
      </c>
      <c r="E28" s="60" t="s">
        <v>90</v>
      </c>
      <c r="F28" s="66" t="s">
        <v>24</v>
      </c>
      <c r="G28" s="57" t="s">
        <v>310</v>
      </c>
      <c r="H28" s="62" t="s">
        <v>311</v>
      </c>
      <c r="I28" s="58" t="s">
        <v>93</v>
      </c>
      <c r="J28" s="106" t="s">
        <v>60</v>
      </c>
      <c r="K28" s="64" t="s">
        <v>60</v>
      </c>
      <c r="L28" s="52" t="s">
        <v>60</v>
      </c>
      <c r="M28" s="53" t="s">
        <v>60</v>
      </c>
      <c r="N28" s="65" t="s">
        <v>60</v>
      </c>
      <c r="O28" s="58"/>
      <c r="P28" s="69" t="s">
        <v>60</v>
      </c>
      <c r="Q28" s="69"/>
    </row>
    <row r="29" spans="1:17" s="3" customFormat="1" ht="69" hidden="1" x14ac:dyDescent="0.35">
      <c r="A29" s="67" t="s">
        <v>312</v>
      </c>
      <c r="B29" s="116" t="s">
        <v>299</v>
      </c>
      <c r="C29" s="58" t="s">
        <v>313</v>
      </c>
      <c r="D29" s="59">
        <v>45019</v>
      </c>
      <c r="E29" s="60" t="s">
        <v>90</v>
      </c>
      <c r="F29" s="66" t="s">
        <v>17</v>
      </c>
      <c r="G29" s="57" t="s">
        <v>74</v>
      </c>
      <c r="H29" s="62" t="s">
        <v>314</v>
      </c>
      <c r="I29" s="58" t="s">
        <v>93</v>
      </c>
      <c r="J29" s="70" t="s">
        <v>315</v>
      </c>
      <c r="K29" s="64" t="s">
        <v>60</v>
      </c>
      <c r="L29" s="69"/>
      <c r="M29" s="69" t="s">
        <v>60</v>
      </c>
      <c r="N29" s="69"/>
      <c r="O29" s="58" t="s">
        <v>316</v>
      </c>
      <c r="P29" s="58"/>
      <c r="Q29" s="57"/>
    </row>
    <row r="30" spans="1:17" s="3" customFormat="1" ht="37.5" x14ac:dyDescent="0.35">
      <c r="A30" s="56" t="s">
        <v>317</v>
      </c>
      <c r="B30" s="116" t="s">
        <v>299</v>
      </c>
      <c r="C30" s="58" t="s">
        <v>128</v>
      </c>
      <c r="D30" s="59">
        <v>45112</v>
      </c>
      <c r="E30" s="60" t="s">
        <v>90</v>
      </c>
      <c r="F30" s="66" t="s">
        <v>17</v>
      </c>
      <c r="G30" s="57" t="s">
        <v>91</v>
      </c>
      <c r="H30" s="62" t="s">
        <v>131</v>
      </c>
      <c r="I30" s="58"/>
      <c r="J30" s="70" t="s">
        <v>60</v>
      </c>
      <c r="K30" s="69"/>
      <c r="L30" s="69"/>
      <c r="M30" s="69"/>
      <c r="N30" s="69"/>
      <c r="O30" s="58"/>
      <c r="P30" s="58"/>
      <c r="Q30" s="57"/>
    </row>
    <row r="31" spans="1:17" s="7" customFormat="1" ht="37.5" hidden="1" x14ac:dyDescent="0.35">
      <c r="A31" s="67" t="s">
        <v>318</v>
      </c>
      <c r="B31" s="57" t="s">
        <v>319</v>
      </c>
      <c r="C31" s="58" t="s">
        <v>89</v>
      </c>
      <c r="D31" s="59">
        <v>45112</v>
      </c>
      <c r="E31" s="60" t="s">
        <v>90</v>
      </c>
      <c r="F31" s="66" t="s">
        <v>24</v>
      </c>
      <c r="G31" s="57" t="s">
        <v>145</v>
      </c>
      <c r="H31" s="62" t="s">
        <v>320</v>
      </c>
      <c r="I31" s="58"/>
      <c r="J31" s="70"/>
      <c r="K31" s="69"/>
      <c r="L31" s="69"/>
      <c r="M31" s="69"/>
      <c r="N31" s="69"/>
      <c r="O31" s="58"/>
      <c r="P31" s="58"/>
      <c r="Q31" s="57"/>
    </row>
    <row r="32" spans="1:17" s="3" customFormat="1" ht="69" hidden="1" x14ac:dyDescent="0.35">
      <c r="A32" s="67" t="s">
        <v>321</v>
      </c>
      <c r="B32" s="57"/>
      <c r="C32" s="58" t="s">
        <v>322</v>
      </c>
      <c r="D32" s="59">
        <v>45133</v>
      </c>
      <c r="E32" s="60" t="s">
        <v>90</v>
      </c>
      <c r="F32" s="66" t="s">
        <v>17</v>
      </c>
      <c r="G32" s="57" t="s">
        <v>74</v>
      </c>
      <c r="H32" s="62" t="s">
        <v>314</v>
      </c>
      <c r="I32" s="58" t="s">
        <v>93</v>
      </c>
      <c r="J32" s="70" t="s">
        <v>315</v>
      </c>
      <c r="K32" s="69" t="s">
        <v>323</v>
      </c>
      <c r="L32" s="69"/>
      <c r="M32" s="69" t="s">
        <v>60</v>
      </c>
      <c r="N32" s="69"/>
      <c r="O32" s="58" t="s">
        <v>316</v>
      </c>
      <c r="P32" s="58"/>
      <c r="Q32" s="57"/>
    </row>
    <row r="33" spans="1:25" s="7" customFormat="1" ht="57.5" hidden="1" x14ac:dyDescent="0.35">
      <c r="A33" s="67" t="s">
        <v>324</v>
      </c>
      <c r="B33" s="34"/>
      <c r="C33" s="34" t="s">
        <v>25</v>
      </c>
      <c r="D33" s="59">
        <v>45217</v>
      </c>
      <c r="E33" s="60" t="s">
        <v>90</v>
      </c>
      <c r="F33" s="66" t="s">
        <v>17</v>
      </c>
      <c r="G33" s="34" t="s">
        <v>20</v>
      </c>
      <c r="H33" s="62" t="s">
        <v>325</v>
      </c>
      <c r="I33" s="34" t="s">
        <v>326</v>
      </c>
      <c r="J33" s="34"/>
      <c r="K33" s="34"/>
      <c r="L33" s="34"/>
      <c r="M33" s="53" t="s">
        <v>60</v>
      </c>
      <c r="N33" s="65" t="s">
        <v>60</v>
      </c>
      <c r="O33" s="58" t="s">
        <v>327</v>
      </c>
      <c r="P33" s="34"/>
      <c r="Q33" s="34"/>
    </row>
    <row r="34" spans="1:25" s="57" customFormat="1" ht="37.5" hidden="1" x14ac:dyDescent="0.35">
      <c r="A34" s="117" t="s">
        <v>328</v>
      </c>
      <c r="B34" s="34"/>
      <c r="C34" s="34" t="s">
        <v>25</v>
      </c>
      <c r="D34" s="33"/>
      <c r="E34" s="37" t="s">
        <v>90</v>
      </c>
      <c r="F34" s="34" t="s">
        <v>17</v>
      </c>
      <c r="G34" s="34" t="s">
        <v>20</v>
      </c>
      <c r="H34" s="62" t="s">
        <v>329</v>
      </c>
      <c r="I34" s="34" t="s">
        <v>326</v>
      </c>
      <c r="J34" s="34"/>
      <c r="K34" s="34"/>
      <c r="L34" s="34"/>
      <c r="M34" s="53" t="s">
        <v>60</v>
      </c>
      <c r="N34" s="65" t="s">
        <v>60</v>
      </c>
      <c r="O34" s="58" t="s">
        <v>330</v>
      </c>
      <c r="P34" s="83"/>
      <c r="Q34" s="34"/>
      <c r="S34" s="66">
        <v>44713</v>
      </c>
      <c r="T34" s="66"/>
      <c r="U34" s="66"/>
      <c r="V34" s="66"/>
      <c r="W34" s="66"/>
      <c r="Y34" s="118"/>
    </row>
  </sheetData>
  <autoFilter ref="A6:Q34" xr:uid="{D7FDA1BF-11D5-4D35-B49D-6B50485CAB9D}">
    <filterColumn colId="6">
      <filters>
        <filter val="VGZ"/>
      </filters>
    </filterColumn>
    <sortState xmlns:xlrd2="http://schemas.microsoft.com/office/spreadsheetml/2017/richdata2" ref="A7:Q34">
      <sortCondition ref="A6"/>
    </sortState>
  </autoFilter>
  <mergeCells count="3">
    <mergeCell ref="A1:Q4"/>
    <mergeCell ref="J5:N5"/>
    <mergeCell ref="O5:Q5"/>
  </mergeCells>
  <conditionalFormatting sqref="B34">
    <cfRule type="cellIs" dxfId="2" priority="1" stopIfTrue="1" operator="equal">
      <formula>"RfC openstaand"</formula>
    </cfRule>
    <cfRule type="cellIs" dxfId="1" priority="2" stopIfTrue="1" operator="equal">
      <formula>"RfC toegewezen"</formula>
    </cfRule>
    <cfRule type="cellIs" dxfId="0" priority="3" stopIfTrue="1" operator="equal">
      <formula>"RfC afgewezen"</formula>
    </cfRule>
  </conditionalFormatting>
  <hyperlinks>
    <hyperlink ref="A14" r:id="rId1" xr:uid="{8B0635EB-BBD4-4038-98E4-CE94BC651A6E}"/>
    <hyperlink ref="A15" r:id="rId2" xr:uid="{F381C754-F8CC-493C-AE36-DBFF3CC0E27C}"/>
    <hyperlink ref="A12" r:id="rId3" xr:uid="{432B6FDA-6EAB-4FD6-9999-B973B26677E7}"/>
    <hyperlink ref="A13" r:id="rId4" xr:uid="{BEC37D81-6D78-4B17-A167-5A5199D712A3}"/>
    <hyperlink ref="A19" r:id="rId5" xr:uid="{A683EEB0-02DE-4985-A666-4541A09DD49C}"/>
    <hyperlink ref="A17" r:id="rId6" xr:uid="{E578029B-18EC-49EF-8AE7-10EEF59942C9}"/>
    <hyperlink ref="A16" r:id="rId7" xr:uid="{E9EF51AA-E005-46ED-A37A-23830CFACE32}"/>
    <hyperlink ref="A18" r:id="rId8" xr:uid="{782601AB-D06D-4354-A3E7-6C06EA00783D}"/>
    <hyperlink ref="A21" r:id="rId9" xr:uid="{EE2FF306-E818-417C-8EEF-BD663054D58A}"/>
    <hyperlink ref="A22" r:id="rId10" xr:uid="{92EA3403-C2EE-4CED-A0CC-4D4D1B6139E9}"/>
    <hyperlink ref="A20" r:id="rId11" xr:uid="{8D35C1D2-EBC6-4A5E-93E5-EA61E8594AC4}"/>
    <hyperlink ref="A7" r:id="rId12" xr:uid="{4A82A4ED-6070-4B15-A31A-EEB99B473FC1}"/>
    <hyperlink ref="A23" r:id="rId13" xr:uid="{E82E7D13-34BB-4080-8062-F679FB2695AD}"/>
    <hyperlink ref="A25" r:id="rId14" xr:uid="{A0D1E8DD-BC1A-43C1-80B3-67F1F023E977}"/>
    <hyperlink ref="A28" r:id="rId15" xr:uid="{9D795018-92AD-4D4F-B37E-27FA0608FFFA}"/>
    <hyperlink ref="A24" r:id="rId16" xr:uid="{AA3570FF-460E-4A0C-AB5D-2177C98FE416}"/>
    <hyperlink ref="A8" r:id="rId17" xr:uid="{E3A7E50A-4B8C-40F7-A7F7-FB18E8985FC5}"/>
    <hyperlink ref="A26" r:id="rId18" xr:uid="{0B4C9C95-295C-43DF-AC38-A89DF11B835E}"/>
    <hyperlink ref="A27" r:id="rId19" xr:uid="{AECB09FF-EE7F-4F33-A542-82F91151CA50}"/>
    <hyperlink ref="A29" r:id="rId20" xr:uid="{E7E5EB0E-2CC4-4FFF-BD41-ACFE686576C1}"/>
    <hyperlink ref="A10" r:id="rId21" xr:uid="{E6B108FA-C417-4EFC-86C9-106D1C0D097E}"/>
    <hyperlink ref="A9" r:id="rId22" xr:uid="{9D60E718-E376-4E24-ACB6-52A1323CDA5A}"/>
    <hyperlink ref="A32" r:id="rId23" xr:uid="{15E86DDB-D267-4D2A-9064-B76E62A45729}"/>
    <hyperlink ref="A11" r:id="rId24" xr:uid="{3CB9F4D7-085D-4029-B6D9-56F2FB3272BF}"/>
  </hyperlinks>
  <pageMargins left="0.7" right="0.7" top="0.75" bottom="0.75" header="0.3" footer="0.3"/>
  <pageSetup paperSize="9" orientation="portrait" r:id="rId25"/>
  <drawing r:id="rId2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5099C-6814-498E-BC1C-BA04D46C87AA}">
  <dimension ref="A1:Z89"/>
  <sheetViews>
    <sheetView topLeftCell="J1" workbookViewId="0">
      <selection activeCell="Q5" sqref="Q5"/>
    </sheetView>
  </sheetViews>
  <sheetFormatPr defaultRowHeight="14.5" x14ac:dyDescent="0.35"/>
  <cols>
    <col min="1" max="1" width="22.54296875" style="9" customWidth="1"/>
    <col min="2" max="2" width="19.81640625" customWidth="1"/>
    <col min="3" max="3" width="12.54296875" customWidth="1"/>
    <col min="6" max="6" width="12.26953125" bestFit="1" customWidth="1"/>
    <col min="7" max="8" width="10.1796875" style="9" bestFit="1" customWidth="1"/>
    <col min="9" max="10" width="32.1796875" style="9" bestFit="1" customWidth="1"/>
    <col min="11" max="11" width="3.54296875" style="9" bestFit="1" customWidth="1"/>
    <col min="12" max="12" width="10.1796875" style="9" bestFit="1" customWidth="1"/>
    <col min="13" max="13" width="10.1796875" bestFit="1" customWidth="1"/>
    <col min="14" max="14" width="23.1796875" bestFit="1" customWidth="1"/>
    <col min="15" max="15" width="23.1796875" customWidth="1"/>
    <col min="16" max="16" width="10.1796875" customWidth="1"/>
    <col min="17" max="17" width="19.1796875" bestFit="1" customWidth="1"/>
    <col min="18" max="18" width="10.81640625" customWidth="1"/>
    <col min="21" max="21" width="9.1796875" bestFit="1" customWidth="1"/>
    <col min="24" max="24" width="13.81640625" customWidth="1"/>
    <col min="26" max="26" width="11.1796875" bestFit="1" customWidth="1"/>
  </cols>
  <sheetData>
    <row r="1" spans="1:26" ht="29.15" customHeight="1" x14ac:dyDescent="0.35">
      <c r="A1" s="17" t="s">
        <v>26</v>
      </c>
      <c r="B1" s="15" t="s">
        <v>27</v>
      </c>
      <c r="C1" s="15"/>
      <c r="G1"/>
      <c r="H1"/>
      <c r="I1" s="9" t="s">
        <v>28</v>
      </c>
      <c r="J1" s="9" t="s">
        <v>28</v>
      </c>
      <c r="K1"/>
      <c r="L1"/>
      <c r="N1" t="s">
        <v>29</v>
      </c>
      <c r="O1" t="s">
        <v>30</v>
      </c>
      <c r="Q1" t="s">
        <v>31</v>
      </c>
      <c r="S1" t="s">
        <v>6</v>
      </c>
      <c r="V1" t="s">
        <v>11</v>
      </c>
      <c r="X1" s="15" t="s">
        <v>3</v>
      </c>
      <c r="Z1" t="s">
        <v>59</v>
      </c>
    </row>
    <row r="2" spans="1:26" x14ac:dyDescent="0.35">
      <c r="B2" s="9">
        <v>45294</v>
      </c>
      <c r="C2" s="9">
        <f>B2+14</f>
        <v>45308</v>
      </c>
      <c r="I2" s="9" t="str">
        <f t="shared" ref="I2:I10" si="0">"Sprint "&amp;K2&amp;" ("&amp;(TEXT(L2,"dd-mm-jjjj")&amp;" t/m "&amp;TEXT(M2,"dd-mm-jjjj")&amp;")")</f>
        <v>Sprint 35 (26-08-2024 t/m 08-09-2024)</v>
      </c>
      <c r="J2" s="9" t="str">
        <f t="shared" ref="J2:J10" si="1">(TEXT(L2,"dd-mm-jjjj")&amp;" t/m "&amp;TEXT(M2,"dd-mm-jjjj"))</f>
        <v>26-08-2024 t/m 08-09-2024</v>
      </c>
      <c r="K2">
        <f t="shared" ref="K2:K65" si="2">WEEKNUM(L2)</f>
        <v>35</v>
      </c>
      <c r="L2" s="9">
        <v>45530</v>
      </c>
      <c r="M2" s="9">
        <v>45543</v>
      </c>
      <c r="N2" s="9">
        <f t="shared" ref="N2:N10" si="3">M2-3+40</f>
        <v>45580</v>
      </c>
      <c r="O2" s="9">
        <f t="shared" ref="O2:O10" si="4">M2-3+14</f>
        <v>45554</v>
      </c>
      <c r="P2" s="9"/>
    </row>
    <row r="3" spans="1:26" ht="29" x14ac:dyDescent="0.35">
      <c r="A3" s="9">
        <v>45306</v>
      </c>
      <c r="B3" s="9">
        <f t="shared" ref="B3:B27" si="5">B2+14</f>
        <v>45308</v>
      </c>
      <c r="C3" s="9">
        <f t="shared" ref="C3:C26" si="6">B3+14</f>
        <v>45322</v>
      </c>
      <c r="I3" s="9" t="str">
        <f t="shared" si="0"/>
        <v>Sprint 37 (09-09-2024 t/m 22-09-2024)</v>
      </c>
      <c r="J3" s="9" t="str">
        <f t="shared" si="1"/>
        <v>09-09-2024 t/m 22-09-2024</v>
      </c>
      <c r="K3">
        <f t="shared" si="2"/>
        <v>37</v>
      </c>
      <c r="L3" s="9">
        <v>45544</v>
      </c>
      <c r="M3" s="9">
        <v>45557</v>
      </c>
      <c r="N3" s="9">
        <f t="shared" si="3"/>
        <v>45594</v>
      </c>
      <c r="O3" s="9">
        <f t="shared" si="4"/>
        <v>45568</v>
      </c>
      <c r="P3" s="9"/>
      <c r="Q3" t="s">
        <v>19</v>
      </c>
      <c r="S3" t="s">
        <v>17</v>
      </c>
      <c r="V3" t="s">
        <v>19</v>
      </c>
      <c r="X3" s="15" t="s">
        <v>16</v>
      </c>
      <c r="Z3" t="s">
        <v>60</v>
      </c>
    </row>
    <row r="4" spans="1:26" x14ac:dyDescent="0.35">
      <c r="A4" s="9">
        <v>45320</v>
      </c>
      <c r="B4" s="9">
        <f t="shared" si="5"/>
        <v>45322</v>
      </c>
      <c r="C4" s="9">
        <f t="shared" si="6"/>
        <v>45336</v>
      </c>
      <c r="I4" s="9" t="str">
        <f t="shared" si="0"/>
        <v>Sprint 39 (23-09-2024 t/m 06-10-2024)</v>
      </c>
      <c r="J4" s="9" t="str">
        <f t="shared" si="1"/>
        <v>23-09-2024 t/m 06-10-2024</v>
      </c>
      <c r="K4">
        <f t="shared" si="2"/>
        <v>39</v>
      </c>
      <c r="L4" s="9">
        <v>45558</v>
      </c>
      <c r="M4" s="9">
        <v>45571</v>
      </c>
      <c r="N4" s="9">
        <f t="shared" si="3"/>
        <v>45608</v>
      </c>
      <c r="O4" s="9">
        <f t="shared" si="4"/>
        <v>45582</v>
      </c>
      <c r="P4" s="9"/>
      <c r="Q4" t="s">
        <v>18</v>
      </c>
      <c r="S4" t="s">
        <v>24</v>
      </c>
      <c r="V4" t="s">
        <v>18</v>
      </c>
      <c r="X4" t="s">
        <v>79</v>
      </c>
      <c r="Z4" t="s">
        <v>335</v>
      </c>
    </row>
    <row r="5" spans="1:26" ht="43.5" x14ac:dyDescent="0.35">
      <c r="A5" s="9">
        <v>45334</v>
      </c>
      <c r="B5" s="9">
        <f t="shared" si="5"/>
        <v>45336</v>
      </c>
      <c r="C5" s="9">
        <f t="shared" si="6"/>
        <v>45350</v>
      </c>
      <c r="I5" s="9" t="str">
        <f t="shared" si="0"/>
        <v>Sprint 41 (07-10-2024 t/m 20-10-2024)</v>
      </c>
      <c r="J5" s="9" t="str">
        <f t="shared" si="1"/>
        <v>07-10-2024 t/m 20-10-2024</v>
      </c>
      <c r="K5">
        <f t="shared" si="2"/>
        <v>41</v>
      </c>
      <c r="L5" s="9">
        <v>45572</v>
      </c>
      <c r="M5" s="9">
        <v>45585</v>
      </c>
      <c r="N5" s="9">
        <f t="shared" si="3"/>
        <v>45622</v>
      </c>
      <c r="O5" s="9">
        <f t="shared" si="4"/>
        <v>45596</v>
      </c>
      <c r="P5" s="9"/>
      <c r="S5" t="s">
        <v>32</v>
      </c>
      <c r="X5" s="15" t="s">
        <v>23</v>
      </c>
      <c r="Z5" t="s">
        <v>54</v>
      </c>
    </row>
    <row r="6" spans="1:26" x14ac:dyDescent="0.35">
      <c r="A6" s="9">
        <v>45348</v>
      </c>
      <c r="B6" s="9">
        <f t="shared" si="5"/>
        <v>45350</v>
      </c>
      <c r="C6" s="9">
        <f t="shared" si="6"/>
        <v>45364</v>
      </c>
      <c r="I6" s="9" t="str">
        <f t="shared" si="0"/>
        <v>Sprint 43 (21-10-2024 t/m 03-11-2024)</v>
      </c>
      <c r="J6" s="9" t="str">
        <f t="shared" si="1"/>
        <v>21-10-2024 t/m 03-11-2024</v>
      </c>
      <c r="K6">
        <f t="shared" si="2"/>
        <v>43</v>
      </c>
      <c r="L6" s="9">
        <v>45586</v>
      </c>
      <c r="M6" s="9">
        <v>45599</v>
      </c>
      <c r="N6" s="9">
        <f t="shared" si="3"/>
        <v>45636</v>
      </c>
      <c r="O6" s="9">
        <f t="shared" si="4"/>
        <v>45610</v>
      </c>
      <c r="P6" s="9"/>
      <c r="X6" s="15" t="s">
        <v>25</v>
      </c>
    </row>
    <row r="7" spans="1:26" ht="29" x14ac:dyDescent="0.35">
      <c r="A7" s="9">
        <v>45362</v>
      </c>
      <c r="B7" s="9">
        <f t="shared" si="5"/>
        <v>45364</v>
      </c>
      <c r="C7" s="9">
        <f t="shared" si="6"/>
        <v>45378</v>
      </c>
      <c r="I7" s="9" t="str">
        <f t="shared" si="0"/>
        <v>Sprint 45 (04-11-2024 t/m 17-11-2024)</v>
      </c>
      <c r="J7" s="9" t="str">
        <f t="shared" si="1"/>
        <v>04-11-2024 t/m 17-11-2024</v>
      </c>
      <c r="K7">
        <f t="shared" si="2"/>
        <v>45</v>
      </c>
      <c r="L7" s="9">
        <v>45600</v>
      </c>
      <c r="M7" s="9">
        <v>45613</v>
      </c>
      <c r="N7" s="9">
        <f t="shared" si="3"/>
        <v>45650</v>
      </c>
      <c r="O7" s="9">
        <f t="shared" si="4"/>
        <v>45624</v>
      </c>
      <c r="P7" s="9"/>
      <c r="X7" s="15" t="s">
        <v>21</v>
      </c>
    </row>
    <row r="8" spans="1:26" x14ac:dyDescent="0.35">
      <c r="A8" s="9">
        <v>45376</v>
      </c>
      <c r="B8" s="9">
        <f t="shared" si="5"/>
        <v>45378</v>
      </c>
      <c r="C8" s="9">
        <f t="shared" si="6"/>
        <v>45392</v>
      </c>
      <c r="I8" s="9" t="str">
        <f t="shared" si="0"/>
        <v>Sprint 47 (18-11-2024 t/m 01-12-2024)</v>
      </c>
      <c r="J8" s="9" t="str">
        <f t="shared" si="1"/>
        <v>18-11-2024 t/m 01-12-2024</v>
      </c>
      <c r="K8">
        <f t="shared" si="2"/>
        <v>47</v>
      </c>
      <c r="L8" s="9">
        <v>45614</v>
      </c>
      <c r="M8" s="9">
        <v>45627</v>
      </c>
      <c r="N8" s="9">
        <f t="shared" si="3"/>
        <v>45664</v>
      </c>
      <c r="O8" s="9">
        <f t="shared" si="4"/>
        <v>45638</v>
      </c>
      <c r="P8" s="9"/>
    </row>
    <row r="9" spans="1:26" x14ac:dyDescent="0.35">
      <c r="A9" s="9">
        <v>45390</v>
      </c>
      <c r="B9" s="9">
        <f t="shared" si="5"/>
        <v>45392</v>
      </c>
      <c r="C9" s="9">
        <f t="shared" si="6"/>
        <v>45406</v>
      </c>
      <c r="I9" s="9" t="str">
        <f t="shared" si="0"/>
        <v>Sprint 49 (02-12-2024 t/m 15-12-2024)</v>
      </c>
      <c r="J9" s="9" t="str">
        <f t="shared" si="1"/>
        <v>02-12-2024 t/m 15-12-2024</v>
      </c>
      <c r="K9">
        <f t="shared" si="2"/>
        <v>49</v>
      </c>
      <c r="L9" s="9">
        <v>45628</v>
      </c>
      <c r="M9" s="9">
        <v>45641</v>
      </c>
      <c r="N9" s="9">
        <f t="shared" si="3"/>
        <v>45678</v>
      </c>
      <c r="O9" s="9">
        <f t="shared" si="4"/>
        <v>45652</v>
      </c>
      <c r="P9" s="9"/>
    </row>
    <row r="10" spans="1:26" x14ac:dyDescent="0.35">
      <c r="A10" s="9">
        <v>45404</v>
      </c>
      <c r="B10" s="9">
        <f t="shared" si="5"/>
        <v>45406</v>
      </c>
      <c r="C10" s="9">
        <f t="shared" si="6"/>
        <v>45420</v>
      </c>
      <c r="I10" s="9" t="str">
        <f t="shared" si="0"/>
        <v>Sprint 51 (16-12-2024 t/m 29-12-2024)</v>
      </c>
      <c r="J10" s="9" t="str">
        <f t="shared" si="1"/>
        <v>16-12-2024 t/m 29-12-2024</v>
      </c>
      <c r="K10">
        <f t="shared" si="2"/>
        <v>51</v>
      </c>
      <c r="L10" s="9">
        <v>45642</v>
      </c>
      <c r="M10" s="9">
        <v>45655</v>
      </c>
      <c r="N10" s="9">
        <f t="shared" si="3"/>
        <v>45692</v>
      </c>
      <c r="O10" s="9">
        <f t="shared" si="4"/>
        <v>45666</v>
      </c>
      <c r="P10" s="9"/>
    </row>
    <row r="11" spans="1:26" x14ac:dyDescent="0.35">
      <c r="A11" s="9">
        <v>45418</v>
      </c>
      <c r="B11" s="9">
        <f t="shared" si="5"/>
        <v>45420</v>
      </c>
      <c r="C11" s="9">
        <f t="shared" si="6"/>
        <v>45434</v>
      </c>
      <c r="I11" s="9" t="str">
        <f t="shared" ref="I11:I16" si="7">"Sprint "&amp;K11&amp;" ("&amp;(TEXT(L11,"dd-mm-jjjj")&amp;" t/m "&amp;TEXT(M11,"dd-mm-jjjj")&amp;")")</f>
        <v>Sprint 53 (30-12-2024 t/m 12-01-2025)</v>
      </c>
      <c r="J11" s="9" t="str">
        <f t="shared" ref="J11:J49" si="8">(TEXT(L11,"dd-mm-jjjj")&amp;" t/m "&amp;TEXT(M11,"dd-mm-jjjj"))</f>
        <v>30-12-2024 t/m 12-01-2025</v>
      </c>
      <c r="K11">
        <f t="shared" si="2"/>
        <v>53</v>
      </c>
      <c r="L11" s="9">
        <v>45656</v>
      </c>
      <c r="M11" s="9">
        <v>45669</v>
      </c>
      <c r="N11" s="9">
        <f t="shared" ref="N11:N36" si="9">M11-3+40</f>
        <v>45706</v>
      </c>
      <c r="O11" s="9">
        <f t="shared" ref="O11:O36" si="10">M11-3+14</f>
        <v>45680</v>
      </c>
      <c r="P11" s="9"/>
    </row>
    <row r="12" spans="1:26" x14ac:dyDescent="0.35">
      <c r="A12" s="9">
        <v>45432</v>
      </c>
      <c r="B12" s="9">
        <f t="shared" si="5"/>
        <v>45434</v>
      </c>
      <c r="C12" s="9">
        <f t="shared" si="6"/>
        <v>45448</v>
      </c>
      <c r="I12" s="9" t="str">
        <f t="shared" si="7"/>
        <v>Sprint 3 (13-01-2025 t/m 26-01-2025)</v>
      </c>
      <c r="J12" s="9" t="str">
        <f t="shared" si="8"/>
        <v>13-01-2025 t/m 26-01-2025</v>
      </c>
      <c r="K12">
        <f t="shared" si="2"/>
        <v>3</v>
      </c>
      <c r="L12" s="9">
        <v>45670</v>
      </c>
      <c r="M12" s="9">
        <v>45683</v>
      </c>
      <c r="N12" s="9">
        <f t="shared" si="9"/>
        <v>45720</v>
      </c>
      <c r="O12" s="9">
        <f t="shared" si="10"/>
        <v>45694</v>
      </c>
      <c r="P12" s="9"/>
    </row>
    <row r="13" spans="1:26" x14ac:dyDescent="0.35">
      <c r="A13" s="9">
        <v>45446</v>
      </c>
      <c r="B13" s="9">
        <f t="shared" si="5"/>
        <v>45448</v>
      </c>
      <c r="C13" s="9">
        <f t="shared" si="6"/>
        <v>45462</v>
      </c>
      <c r="I13" s="9" t="str">
        <f t="shared" si="7"/>
        <v>Sprint 5 (27-01-2025 t/m 09-02-2025)</v>
      </c>
      <c r="J13" s="9" t="str">
        <f t="shared" si="8"/>
        <v>27-01-2025 t/m 09-02-2025</v>
      </c>
      <c r="K13">
        <f t="shared" si="2"/>
        <v>5</v>
      </c>
      <c r="L13" s="9">
        <v>45684</v>
      </c>
      <c r="M13" s="9">
        <v>45697</v>
      </c>
      <c r="N13" s="9">
        <f t="shared" si="9"/>
        <v>45734</v>
      </c>
      <c r="O13" s="9">
        <f>M13-3+14</f>
        <v>45708</v>
      </c>
      <c r="P13" s="9"/>
    </row>
    <row r="14" spans="1:26" x14ac:dyDescent="0.35">
      <c r="A14" s="9">
        <v>45460</v>
      </c>
      <c r="B14" s="9">
        <f t="shared" si="5"/>
        <v>45462</v>
      </c>
      <c r="C14" s="9">
        <f t="shared" si="6"/>
        <v>45476</v>
      </c>
      <c r="I14" s="9" t="str">
        <f t="shared" si="7"/>
        <v>Sprint 7 (10-02-2025 t/m 23-02-2025)</v>
      </c>
      <c r="J14" s="9" t="str">
        <f t="shared" si="8"/>
        <v>10-02-2025 t/m 23-02-2025</v>
      </c>
      <c r="K14">
        <f t="shared" si="2"/>
        <v>7</v>
      </c>
      <c r="L14" s="9">
        <v>45698</v>
      </c>
      <c r="M14" s="9">
        <v>45711</v>
      </c>
      <c r="N14" s="9">
        <f t="shared" si="9"/>
        <v>45748</v>
      </c>
      <c r="O14" s="9">
        <f t="shared" si="10"/>
        <v>45722</v>
      </c>
      <c r="P14" s="9"/>
    </row>
    <row r="15" spans="1:26" x14ac:dyDescent="0.35">
      <c r="A15" s="9">
        <v>45474</v>
      </c>
      <c r="B15" s="9">
        <f t="shared" si="5"/>
        <v>45476</v>
      </c>
      <c r="C15" s="9">
        <f t="shared" si="6"/>
        <v>45490</v>
      </c>
      <c r="I15" s="9" t="str">
        <f t="shared" si="7"/>
        <v>Sprint 9 (24-02-2025 t/m 09-03-2025)</v>
      </c>
      <c r="J15" s="9" t="str">
        <f t="shared" si="8"/>
        <v>24-02-2025 t/m 09-03-2025</v>
      </c>
      <c r="K15">
        <f t="shared" si="2"/>
        <v>9</v>
      </c>
      <c r="L15" s="9">
        <v>45712</v>
      </c>
      <c r="M15" s="9">
        <v>45725</v>
      </c>
      <c r="N15" s="9">
        <f t="shared" si="9"/>
        <v>45762</v>
      </c>
      <c r="O15" s="9">
        <f t="shared" si="10"/>
        <v>45736</v>
      </c>
      <c r="P15" s="9"/>
      <c r="R15" s="9"/>
    </row>
    <row r="16" spans="1:26" x14ac:dyDescent="0.35">
      <c r="A16" s="9">
        <v>45488</v>
      </c>
      <c r="B16" s="9">
        <f t="shared" si="5"/>
        <v>45490</v>
      </c>
      <c r="C16" s="9">
        <f t="shared" si="6"/>
        <v>45504</v>
      </c>
      <c r="I16" s="9" t="str">
        <f t="shared" si="7"/>
        <v>Sprint 11 (10-03-2025 t/m 23-03-2025)</v>
      </c>
      <c r="J16" s="9" t="str">
        <f t="shared" si="8"/>
        <v>10-03-2025 t/m 23-03-2025</v>
      </c>
      <c r="K16">
        <f t="shared" si="2"/>
        <v>11</v>
      </c>
      <c r="L16" s="9">
        <v>45726</v>
      </c>
      <c r="M16" s="9">
        <v>45739</v>
      </c>
      <c r="N16" s="9">
        <f t="shared" si="9"/>
        <v>45776</v>
      </c>
      <c r="O16" s="9">
        <f t="shared" si="10"/>
        <v>45750</v>
      </c>
      <c r="P16" s="9"/>
    </row>
    <row r="17" spans="1:21" x14ac:dyDescent="0.35">
      <c r="A17" s="9">
        <v>45502</v>
      </c>
      <c r="B17" s="9">
        <f t="shared" si="5"/>
        <v>45504</v>
      </c>
      <c r="C17" s="9">
        <f t="shared" si="6"/>
        <v>45518</v>
      </c>
      <c r="I17" s="9" t="str">
        <f t="shared" ref="I17:I48" si="11">"Sprint "&amp;K17&amp;" ("&amp;(TEXT(L17,"dd-mm-jjjj")&amp;" t/m "&amp;TEXT(M17,"dd-mm-jjjj")&amp;")")</f>
        <v>Sprint 13 (24-03-2025 t/m 06-04-2025)</v>
      </c>
      <c r="J17" s="9" t="str">
        <f t="shared" si="8"/>
        <v>24-03-2025 t/m 06-04-2025</v>
      </c>
      <c r="K17">
        <f t="shared" si="2"/>
        <v>13</v>
      </c>
      <c r="L17" s="9">
        <v>45740</v>
      </c>
      <c r="M17" s="9">
        <v>45753</v>
      </c>
      <c r="N17" s="9">
        <f t="shared" si="9"/>
        <v>45790</v>
      </c>
      <c r="O17" s="9">
        <f t="shared" si="10"/>
        <v>45764</v>
      </c>
      <c r="P17" s="9"/>
    </row>
    <row r="18" spans="1:21" x14ac:dyDescent="0.35">
      <c r="A18" s="9">
        <v>45516</v>
      </c>
      <c r="B18" s="9">
        <f t="shared" si="5"/>
        <v>45518</v>
      </c>
      <c r="C18" s="9">
        <f t="shared" si="6"/>
        <v>45532</v>
      </c>
      <c r="I18" s="9" t="str">
        <f t="shared" si="11"/>
        <v>Sprint 15 (07-04-2025 t/m 20-04-2025)</v>
      </c>
      <c r="J18" s="9" t="str">
        <f t="shared" si="8"/>
        <v>07-04-2025 t/m 20-04-2025</v>
      </c>
      <c r="K18">
        <f t="shared" si="2"/>
        <v>15</v>
      </c>
      <c r="L18" s="9">
        <v>45754</v>
      </c>
      <c r="M18" s="9">
        <v>45767</v>
      </c>
      <c r="N18" s="9">
        <f t="shared" si="9"/>
        <v>45804</v>
      </c>
      <c r="O18" s="9">
        <f t="shared" si="10"/>
        <v>45778</v>
      </c>
      <c r="P18" s="9"/>
    </row>
    <row r="19" spans="1:21" x14ac:dyDescent="0.35">
      <c r="A19" s="9">
        <v>45530</v>
      </c>
      <c r="B19" s="9">
        <f t="shared" si="5"/>
        <v>45532</v>
      </c>
      <c r="C19" s="9">
        <f t="shared" si="6"/>
        <v>45546</v>
      </c>
      <c r="I19" s="9" t="str">
        <f t="shared" si="11"/>
        <v>Sprint 17 (21-04-2025 t/m 04-05-2025)</v>
      </c>
      <c r="J19" s="9" t="str">
        <f t="shared" si="8"/>
        <v>21-04-2025 t/m 04-05-2025</v>
      </c>
      <c r="K19">
        <f t="shared" si="2"/>
        <v>17</v>
      </c>
      <c r="L19" s="9">
        <v>45768</v>
      </c>
      <c r="M19" s="9">
        <v>45781</v>
      </c>
      <c r="N19" s="9">
        <f t="shared" si="9"/>
        <v>45818</v>
      </c>
      <c r="O19" s="9">
        <f t="shared" si="10"/>
        <v>45792</v>
      </c>
      <c r="P19" s="9"/>
    </row>
    <row r="20" spans="1:21" x14ac:dyDescent="0.35">
      <c r="A20" s="9">
        <v>45544</v>
      </c>
      <c r="B20" s="9">
        <f t="shared" si="5"/>
        <v>45546</v>
      </c>
      <c r="C20" s="9">
        <f t="shared" si="6"/>
        <v>45560</v>
      </c>
      <c r="I20" s="9" t="str">
        <f t="shared" si="11"/>
        <v>Sprint 19 (05-05-2025 t/m 18-05-2025)</v>
      </c>
      <c r="J20" s="9" t="str">
        <f t="shared" si="8"/>
        <v>05-05-2025 t/m 18-05-2025</v>
      </c>
      <c r="K20">
        <f t="shared" si="2"/>
        <v>19</v>
      </c>
      <c r="L20" s="9">
        <v>45782</v>
      </c>
      <c r="M20" s="9">
        <v>45795</v>
      </c>
      <c r="N20" s="9">
        <f t="shared" si="9"/>
        <v>45832</v>
      </c>
      <c r="O20" s="9">
        <f t="shared" si="10"/>
        <v>45806</v>
      </c>
      <c r="P20" s="9"/>
    </row>
    <row r="21" spans="1:21" x14ac:dyDescent="0.35">
      <c r="A21" s="9">
        <v>45558</v>
      </c>
      <c r="B21" s="9">
        <f t="shared" si="5"/>
        <v>45560</v>
      </c>
      <c r="C21" s="9">
        <f t="shared" si="6"/>
        <v>45574</v>
      </c>
      <c r="I21" s="9" t="str">
        <f t="shared" si="11"/>
        <v>Sprint 21 (19-05-2025 t/m 01-06-2025)</v>
      </c>
      <c r="J21" s="9" t="str">
        <f t="shared" si="8"/>
        <v>19-05-2025 t/m 01-06-2025</v>
      </c>
      <c r="K21">
        <f t="shared" si="2"/>
        <v>21</v>
      </c>
      <c r="L21" s="9">
        <v>45796</v>
      </c>
      <c r="M21" s="9">
        <v>45809</v>
      </c>
      <c r="N21" s="9">
        <f t="shared" si="9"/>
        <v>45846</v>
      </c>
      <c r="O21" s="9">
        <f t="shared" si="10"/>
        <v>45820</v>
      </c>
      <c r="P21" s="9"/>
    </row>
    <row r="22" spans="1:21" x14ac:dyDescent="0.35">
      <c r="A22" s="9">
        <v>45572</v>
      </c>
      <c r="B22" s="9">
        <f t="shared" si="5"/>
        <v>45574</v>
      </c>
      <c r="C22" s="9">
        <f t="shared" si="6"/>
        <v>45588</v>
      </c>
      <c r="I22" s="9" t="str">
        <f t="shared" si="11"/>
        <v>Sprint 23 (02-06-2025 t/m 15-06-2025)</v>
      </c>
      <c r="J22" s="9" t="str">
        <f t="shared" si="8"/>
        <v>02-06-2025 t/m 15-06-2025</v>
      </c>
      <c r="K22">
        <f t="shared" si="2"/>
        <v>23</v>
      </c>
      <c r="L22" s="9">
        <v>45810</v>
      </c>
      <c r="M22" s="9">
        <v>45823</v>
      </c>
      <c r="N22" s="9">
        <f t="shared" si="9"/>
        <v>45860</v>
      </c>
      <c r="O22" s="9">
        <f t="shared" si="10"/>
        <v>45834</v>
      </c>
      <c r="P22" s="9"/>
    </row>
    <row r="23" spans="1:21" x14ac:dyDescent="0.35">
      <c r="A23" s="9">
        <v>45586</v>
      </c>
      <c r="B23" s="9">
        <f t="shared" si="5"/>
        <v>45588</v>
      </c>
      <c r="C23" s="9">
        <f t="shared" si="6"/>
        <v>45602</v>
      </c>
      <c r="I23" s="9" t="str">
        <f t="shared" si="11"/>
        <v>Sprint 25 (16-06-2025 t/m 29-06-2025)</v>
      </c>
      <c r="J23" s="9" t="str">
        <f t="shared" si="8"/>
        <v>16-06-2025 t/m 29-06-2025</v>
      </c>
      <c r="K23">
        <f t="shared" si="2"/>
        <v>25</v>
      </c>
      <c r="L23" s="9">
        <v>45824</v>
      </c>
      <c r="M23" s="9">
        <v>45837</v>
      </c>
      <c r="N23" s="9">
        <f t="shared" si="9"/>
        <v>45874</v>
      </c>
      <c r="O23" s="9">
        <f t="shared" si="10"/>
        <v>45848</v>
      </c>
      <c r="P23" s="9"/>
      <c r="U23" s="9"/>
    </row>
    <row r="24" spans="1:21" x14ac:dyDescent="0.35">
      <c r="A24" s="9">
        <v>45600</v>
      </c>
      <c r="B24" s="9">
        <f t="shared" si="5"/>
        <v>45602</v>
      </c>
      <c r="C24" s="9">
        <f t="shared" si="6"/>
        <v>45616</v>
      </c>
      <c r="I24" s="9" t="str">
        <f t="shared" si="11"/>
        <v>Sprint 27 (30-06-2025 t/m 13-07-2025)</v>
      </c>
      <c r="J24" s="9" t="str">
        <f t="shared" si="8"/>
        <v>30-06-2025 t/m 13-07-2025</v>
      </c>
      <c r="K24">
        <f t="shared" si="2"/>
        <v>27</v>
      </c>
      <c r="L24" s="9">
        <v>45838</v>
      </c>
      <c r="M24" s="9">
        <v>45851</v>
      </c>
      <c r="N24" s="9">
        <f t="shared" si="9"/>
        <v>45888</v>
      </c>
      <c r="O24" s="9">
        <f t="shared" si="10"/>
        <v>45862</v>
      </c>
      <c r="P24" s="9"/>
    </row>
    <row r="25" spans="1:21" x14ac:dyDescent="0.35">
      <c r="A25" s="9">
        <v>45614</v>
      </c>
      <c r="B25" s="9">
        <f t="shared" si="5"/>
        <v>45616</v>
      </c>
      <c r="C25" s="9">
        <f t="shared" si="6"/>
        <v>45630</v>
      </c>
      <c r="I25" s="9" t="str">
        <f t="shared" si="11"/>
        <v>Sprint 29 (14-07-2025 t/m 27-07-2025)</v>
      </c>
      <c r="J25" s="9" t="str">
        <f t="shared" si="8"/>
        <v>14-07-2025 t/m 27-07-2025</v>
      </c>
      <c r="K25">
        <f t="shared" si="2"/>
        <v>29</v>
      </c>
      <c r="L25" s="9">
        <v>45852</v>
      </c>
      <c r="M25" s="9">
        <v>45865</v>
      </c>
      <c r="N25" s="9">
        <f t="shared" si="9"/>
        <v>45902</v>
      </c>
      <c r="O25" s="9">
        <f t="shared" si="10"/>
        <v>45876</v>
      </c>
      <c r="P25" s="9"/>
    </row>
    <row r="26" spans="1:21" x14ac:dyDescent="0.35">
      <c r="A26" s="9">
        <v>45628</v>
      </c>
      <c r="B26" s="9">
        <f t="shared" si="5"/>
        <v>45630</v>
      </c>
      <c r="C26" s="9">
        <f t="shared" si="6"/>
        <v>45644</v>
      </c>
      <c r="I26" s="9" t="str">
        <f t="shared" si="11"/>
        <v>Sprint 31 (28-07-2025 t/m 10-08-2025)</v>
      </c>
      <c r="J26" s="9" t="str">
        <f t="shared" si="8"/>
        <v>28-07-2025 t/m 10-08-2025</v>
      </c>
      <c r="K26">
        <f t="shared" si="2"/>
        <v>31</v>
      </c>
      <c r="L26" s="9">
        <v>45866</v>
      </c>
      <c r="M26" s="9">
        <v>45879</v>
      </c>
      <c r="N26" s="9">
        <f t="shared" si="9"/>
        <v>45916</v>
      </c>
      <c r="O26" s="9">
        <f t="shared" si="10"/>
        <v>45890</v>
      </c>
      <c r="P26" s="9"/>
    </row>
    <row r="27" spans="1:21" x14ac:dyDescent="0.35">
      <c r="A27" s="9">
        <v>45642</v>
      </c>
      <c r="B27" s="9">
        <f t="shared" si="5"/>
        <v>45644</v>
      </c>
      <c r="C27" s="9">
        <f>B28</f>
        <v>45672</v>
      </c>
      <c r="I27" s="9" t="str">
        <f t="shared" si="11"/>
        <v>Sprint 33 (11-08-2025 t/m 24-08-2025)</v>
      </c>
      <c r="J27" s="9" t="str">
        <f t="shared" si="8"/>
        <v>11-08-2025 t/m 24-08-2025</v>
      </c>
      <c r="K27">
        <f t="shared" si="2"/>
        <v>33</v>
      </c>
      <c r="L27" s="9">
        <v>45880</v>
      </c>
      <c r="M27" s="9">
        <v>45893</v>
      </c>
      <c r="N27" s="9">
        <f t="shared" si="9"/>
        <v>45930</v>
      </c>
      <c r="O27" s="9">
        <f t="shared" si="10"/>
        <v>45904</v>
      </c>
      <c r="P27" s="9"/>
    </row>
    <row r="28" spans="1:21" x14ac:dyDescent="0.35">
      <c r="A28" s="9">
        <v>45656</v>
      </c>
      <c r="B28" s="9">
        <v>45672</v>
      </c>
      <c r="C28" s="9">
        <f t="shared" ref="C28:C51" si="12">B29</f>
        <v>45686</v>
      </c>
      <c r="I28" s="9" t="str">
        <f t="shared" si="11"/>
        <v>Sprint 35 (25-08-2025 t/m 07-09-2025)</v>
      </c>
      <c r="J28" s="9" t="str">
        <f t="shared" si="8"/>
        <v>25-08-2025 t/m 07-09-2025</v>
      </c>
      <c r="K28">
        <f t="shared" si="2"/>
        <v>35</v>
      </c>
      <c r="L28" s="9">
        <v>45894</v>
      </c>
      <c r="M28" s="9">
        <v>45907</v>
      </c>
      <c r="N28" s="9">
        <f t="shared" si="9"/>
        <v>45944</v>
      </c>
      <c r="O28" s="9">
        <f t="shared" si="10"/>
        <v>45918</v>
      </c>
      <c r="P28" s="9"/>
    </row>
    <row r="29" spans="1:21" x14ac:dyDescent="0.35">
      <c r="A29" s="9">
        <v>45670</v>
      </c>
      <c r="B29" s="9">
        <v>45686</v>
      </c>
      <c r="C29" s="9">
        <f t="shared" si="12"/>
        <v>45700</v>
      </c>
      <c r="I29" s="9" t="str">
        <f t="shared" si="11"/>
        <v>Sprint 37 (08-09-2025 t/m 21-09-2025)</v>
      </c>
      <c r="J29" s="9" t="str">
        <f t="shared" si="8"/>
        <v>08-09-2025 t/m 21-09-2025</v>
      </c>
      <c r="K29">
        <f t="shared" si="2"/>
        <v>37</v>
      </c>
      <c r="L29" s="9">
        <v>45908</v>
      </c>
      <c r="M29" s="9">
        <v>45921</v>
      </c>
      <c r="N29" s="9">
        <f t="shared" si="9"/>
        <v>45958</v>
      </c>
      <c r="O29" s="9">
        <f t="shared" si="10"/>
        <v>45932</v>
      </c>
      <c r="P29" s="9"/>
    </row>
    <row r="30" spans="1:21" x14ac:dyDescent="0.35">
      <c r="A30" s="9">
        <v>45684</v>
      </c>
      <c r="B30" s="9">
        <v>45700</v>
      </c>
      <c r="C30" s="9">
        <f t="shared" si="12"/>
        <v>45714</v>
      </c>
      <c r="I30" s="9" t="str">
        <f t="shared" si="11"/>
        <v>Sprint 39 (22-09-2025 t/m 05-10-2025)</v>
      </c>
      <c r="J30" s="9" t="str">
        <f t="shared" si="8"/>
        <v>22-09-2025 t/m 05-10-2025</v>
      </c>
      <c r="K30">
        <f t="shared" si="2"/>
        <v>39</v>
      </c>
      <c r="L30" s="9">
        <v>45922</v>
      </c>
      <c r="M30" s="9">
        <v>45935</v>
      </c>
      <c r="N30" s="9">
        <f t="shared" si="9"/>
        <v>45972</v>
      </c>
      <c r="O30" s="9">
        <f t="shared" si="10"/>
        <v>45946</v>
      </c>
      <c r="P30" s="9"/>
    </row>
    <row r="31" spans="1:21" x14ac:dyDescent="0.35">
      <c r="A31" s="9">
        <v>45698</v>
      </c>
      <c r="B31" s="9">
        <v>45714</v>
      </c>
      <c r="C31" s="9">
        <f t="shared" si="12"/>
        <v>45728</v>
      </c>
      <c r="I31" s="9" t="str">
        <f t="shared" si="11"/>
        <v>Sprint 41 (06-10-2025 t/m 19-10-2025)</v>
      </c>
      <c r="J31" s="9" t="str">
        <f t="shared" si="8"/>
        <v>06-10-2025 t/m 19-10-2025</v>
      </c>
      <c r="K31">
        <f t="shared" si="2"/>
        <v>41</v>
      </c>
      <c r="L31" s="9">
        <v>45936</v>
      </c>
      <c r="M31" s="9">
        <v>45949</v>
      </c>
      <c r="N31" s="9">
        <f t="shared" si="9"/>
        <v>45986</v>
      </c>
      <c r="O31" s="9">
        <f t="shared" si="10"/>
        <v>45960</v>
      </c>
      <c r="P31" s="9"/>
    </row>
    <row r="32" spans="1:21" x14ac:dyDescent="0.35">
      <c r="A32" s="9">
        <v>45712</v>
      </c>
      <c r="B32" s="9">
        <v>45728</v>
      </c>
      <c r="C32" s="9">
        <f t="shared" si="12"/>
        <v>45742</v>
      </c>
      <c r="I32" s="9" t="str">
        <f t="shared" si="11"/>
        <v>Sprint 43 (20-10-2025 t/m 02-11-2025)</v>
      </c>
      <c r="J32" s="9" t="str">
        <f t="shared" si="8"/>
        <v>20-10-2025 t/m 02-11-2025</v>
      </c>
      <c r="K32">
        <f t="shared" si="2"/>
        <v>43</v>
      </c>
      <c r="L32" s="9">
        <v>45950</v>
      </c>
      <c r="M32" s="9">
        <v>45963</v>
      </c>
      <c r="N32" s="9">
        <f t="shared" si="9"/>
        <v>46000</v>
      </c>
      <c r="O32" s="9">
        <f t="shared" si="10"/>
        <v>45974</v>
      </c>
      <c r="P32" s="9"/>
    </row>
    <row r="33" spans="1:16" x14ac:dyDescent="0.35">
      <c r="A33" s="9">
        <v>45726</v>
      </c>
      <c r="B33" s="9">
        <v>45742</v>
      </c>
      <c r="C33" s="9">
        <f t="shared" si="12"/>
        <v>45756</v>
      </c>
      <c r="I33" s="9" t="str">
        <f t="shared" si="11"/>
        <v>Sprint 45 (03-11-2025 t/m 16-11-2025)</v>
      </c>
      <c r="J33" s="9" t="str">
        <f t="shared" si="8"/>
        <v>03-11-2025 t/m 16-11-2025</v>
      </c>
      <c r="K33">
        <f t="shared" si="2"/>
        <v>45</v>
      </c>
      <c r="L33" s="9">
        <v>45964</v>
      </c>
      <c r="M33" s="9">
        <v>45977</v>
      </c>
      <c r="N33" s="9">
        <f t="shared" si="9"/>
        <v>46014</v>
      </c>
      <c r="O33" s="9">
        <f t="shared" si="10"/>
        <v>45988</v>
      </c>
      <c r="P33" s="9"/>
    </row>
    <row r="34" spans="1:16" x14ac:dyDescent="0.35">
      <c r="A34" s="9">
        <v>45740</v>
      </c>
      <c r="B34" s="9">
        <v>45756</v>
      </c>
      <c r="C34" s="9">
        <f t="shared" si="12"/>
        <v>45770</v>
      </c>
      <c r="I34" s="9" t="str">
        <f t="shared" si="11"/>
        <v>Sprint 47 (17-11-2025 t/m 30-11-2025)</v>
      </c>
      <c r="J34" s="9" t="str">
        <f t="shared" si="8"/>
        <v>17-11-2025 t/m 30-11-2025</v>
      </c>
      <c r="K34">
        <f t="shared" si="2"/>
        <v>47</v>
      </c>
      <c r="L34" s="9">
        <v>45978</v>
      </c>
      <c r="M34" s="9">
        <v>45991</v>
      </c>
      <c r="N34" s="9">
        <f t="shared" si="9"/>
        <v>46028</v>
      </c>
      <c r="O34" s="9">
        <f t="shared" si="10"/>
        <v>46002</v>
      </c>
      <c r="P34" s="9"/>
    </row>
    <row r="35" spans="1:16" x14ac:dyDescent="0.35">
      <c r="A35" s="9">
        <v>45754</v>
      </c>
      <c r="B35" s="9">
        <v>45770</v>
      </c>
      <c r="C35" s="9">
        <f t="shared" si="12"/>
        <v>45784</v>
      </c>
      <c r="I35" s="9" t="str">
        <f t="shared" si="11"/>
        <v>Sprint 49 (01-12-2025 t/m 14-12-2025)</v>
      </c>
      <c r="J35" s="9" t="str">
        <f t="shared" si="8"/>
        <v>01-12-2025 t/m 14-12-2025</v>
      </c>
      <c r="K35">
        <f t="shared" si="2"/>
        <v>49</v>
      </c>
      <c r="L35" s="9">
        <v>45992</v>
      </c>
      <c r="M35" s="9">
        <v>46005</v>
      </c>
      <c r="N35" s="9">
        <f t="shared" si="9"/>
        <v>46042</v>
      </c>
      <c r="O35" s="9">
        <f t="shared" si="10"/>
        <v>46016</v>
      </c>
      <c r="P35" s="9"/>
    </row>
    <row r="36" spans="1:16" x14ac:dyDescent="0.35">
      <c r="A36" s="9">
        <v>45768</v>
      </c>
      <c r="B36" s="9">
        <v>45784</v>
      </c>
      <c r="C36" s="9">
        <f t="shared" si="12"/>
        <v>45798</v>
      </c>
      <c r="I36" s="9" t="str">
        <f t="shared" si="11"/>
        <v>Sprint 51 (15-12-2025 t/m 28-12-2025)</v>
      </c>
      <c r="J36" s="9" t="str">
        <f t="shared" si="8"/>
        <v>15-12-2025 t/m 28-12-2025</v>
      </c>
      <c r="K36">
        <f t="shared" si="2"/>
        <v>51</v>
      </c>
      <c r="L36" s="9">
        <v>46006</v>
      </c>
      <c r="M36" s="9">
        <v>46019</v>
      </c>
      <c r="N36" s="9">
        <f t="shared" si="9"/>
        <v>46056</v>
      </c>
      <c r="O36" s="9">
        <f t="shared" si="10"/>
        <v>46030</v>
      </c>
      <c r="P36" s="9"/>
    </row>
    <row r="37" spans="1:16" x14ac:dyDescent="0.35">
      <c r="A37" s="9">
        <v>45782</v>
      </c>
      <c r="B37" s="9">
        <v>45798</v>
      </c>
      <c r="C37" s="9">
        <f t="shared" si="12"/>
        <v>45812</v>
      </c>
      <c r="I37" s="9" t="str">
        <f t="shared" si="11"/>
        <v>Sprint 53 (29-12-2025 t/m 11-01-2026)</v>
      </c>
      <c r="J37" s="9" t="str">
        <f t="shared" si="8"/>
        <v>29-12-2025 t/m 11-01-2026</v>
      </c>
      <c r="K37">
        <f t="shared" si="2"/>
        <v>53</v>
      </c>
      <c r="L37" s="9">
        <v>46020</v>
      </c>
      <c r="M37" s="9">
        <v>46033</v>
      </c>
      <c r="N37" s="9">
        <f t="shared" ref="N37:N62" si="13">M37-3+40</f>
        <v>46070</v>
      </c>
      <c r="O37" s="9">
        <f t="shared" ref="O37:O62" si="14">M37-3+14</f>
        <v>46044</v>
      </c>
      <c r="P37" s="9"/>
    </row>
    <row r="38" spans="1:16" x14ac:dyDescent="0.35">
      <c r="A38" s="9">
        <v>45796</v>
      </c>
      <c r="B38" s="9">
        <v>45812</v>
      </c>
      <c r="C38" s="9">
        <f t="shared" si="12"/>
        <v>45826</v>
      </c>
      <c r="I38" s="9" t="str">
        <f t="shared" si="11"/>
        <v>Sprint 3 (12-01-2026 t/m 25-01-2026)</v>
      </c>
      <c r="J38" s="9" t="str">
        <f t="shared" si="8"/>
        <v>12-01-2026 t/m 25-01-2026</v>
      </c>
      <c r="K38">
        <f t="shared" si="2"/>
        <v>3</v>
      </c>
      <c r="L38" s="9">
        <v>46034</v>
      </c>
      <c r="M38" s="9">
        <v>46047</v>
      </c>
      <c r="N38" s="9">
        <f t="shared" si="13"/>
        <v>46084</v>
      </c>
      <c r="O38" s="9">
        <f t="shared" si="14"/>
        <v>46058</v>
      </c>
      <c r="P38" s="9"/>
    </row>
    <row r="39" spans="1:16" x14ac:dyDescent="0.35">
      <c r="A39" s="9">
        <v>45810</v>
      </c>
      <c r="B39" s="9">
        <v>45826</v>
      </c>
      <c r="C39" s="9">
        <f t="shared" si="12"/>
        <v>45840</v>
      </c>
      <c r="I39" s="9" t="str">
        <f t="shared" si="11"/>
        <v>Sprint 5 (26-01-2026 t/m 08-02-2026)</v>
      </c>
      <c r="J39" s="9" t="str">
        <f t="shared" si="8"/>
        <v>26-01-2026 t/m 08-02-2026</v>
      </c>
      <c r="K39">
        <f t="shared" si="2"/>
        <v>5</v>
      </c>
      <c r="L39" s="9">
        <v>46048</v>
      </c>
      <c r="M39" s="9">
        <v>46061</v>
      </c>
      <c r="N39" s="9">
        <f t="shared" si="13"/>
        <v>46098</v>
      </c>
      <c r="O39" s="9">
        <f t="shared" si="14"/>
        <v>46072</v>
      </c>
      <c r="P39" s="9"/>
    </row>
    <row r="40" spans="1:16" x14ac:dyDescent="0.35">
      <c r="A40" s="9">
        <v>45824</v>
      </c>
      <c r="B40" s="9">
        <v>45840</v>
      </c>
      <c r="C40" s="9">
        <f t="shared" si="12"/>
        <v>45854</v>
      </c>
      <c r="I40" s="9" t="str">
        <f t="shared" si="11"/>
        <v>Sprint 7 (09-02-2026 t/m 22-02-2026)</v>
      </c>
      <c r="J40" s="9" t="str">
        <f t="shared" si="8"/>
        <v>09-02-2026 t/m 22-02-2026</v>
      </c>
      <c r="K40">
        <f t="shared" si="2"/>
        <v>7</v>
      </c>
      <c r="L40" s="9">
        <v>46062</v>
      </c>
      <c r="M40" s="9">
        <v>46075</v>
      </c>
      <c r="N40" s="9">
        <f t="shared" si="13"/>
        <v>46112</v>
      </c>
      <c r="O40" s="9">
        <f t="shared" si="14"/>
        <v>46086</v>
      </c>
      <c r="P40" s="9"/>
    </row>
    <row r="41" spans="1:16" x14ac:dyDescent="0.35">
      <c r="A41" s="9">
        <v>45838</v>
      </c>
      <c r="B41" s="9">
        <v>45854</v>
      </c>
      <c r="C41" s="9">
        <f t="shared" si="12"/>
        <v>45868</v>
      </c>
      <c r="I41" s="9" t="str">
        <f t="shared" si="11"/>
        <v>Sprint 9 (23-02-2026 t/m 08-03-2026)</v>
      </c>
      <c r="J41" s="9" t="str">
        <f t="shared" si="8"/>
        <v>23-02-2026 t/m 08-03-2026</v>
      </c>
      <c r="K41">
        <f t="shared" si="2"/>
        <v>9</v>
      </c>
      <c r="L41" s="9">
        <v>46076</v>
      </c>
      <c r="M41" s="9">
        <v>46089</v>
      </c>
      <c r="N41" s="9">
        <f t="shared" si="13"/>
        <v>46126</v>
      </c>
      <c r="O41" s="9">
        <f t="shared" si="14"/>
        <v>46100</v>
      </c>
      <c r="P41" s="9"/>
    </row>
    <row r="42" spans="1:16" x14ac:dyDescent="0.35">
      <c r="A42" s="9">
        <v>45852</v>
      </c>
      <c r="B42" s="9">
        <v>45868</v>
      </c>
      <c r="C42" s="9">
        <f t="shared" si="12"/>
        <v>45882</v>
      </c>
      <c r="I42" s="9" t="str">
        <f t="shared" si="11"/>
        <v>Sprint 11 (09-03-2026 t/m 22-03-2026)</v>
      </c>
      <c r="J42" s="9" t="str">
        <f t="shared" si="8"/>
        <v>09-03-2026 t/m 22-03-2026</v>
      </c>
      <c r="K42">
        <f t="shared" si="2"/>
        <v>11</v>
      </c>
      <c r="L42" s="9">
        <v>46090</v>
      </c>
      <c r="M42" s="9">
        <v>46103</v>
      </c>
      <c r="N42" s="9">
        <f t="shared" si="13"/>
        <v>46140</v>
      </c>
      <c r="O42" s="9">
        <f t="shared" si="14"/>
        <v>46114</v>
      </c>
      <c r="P42" s="9"/>
    </row>
    <row r="43" spans="1:16" x14ac:dyDescent="0.35">
      <c r="A43" s="9">
        <v>45866</v>
      </c>
      <c r="B43" s="9">
        <v>45882</v>
      </c>
      <c r="C43" s="9">
        <f t="shared" si="12"/>
        <v>45896</v>
      </c>
      <c r="I43" s="9" t="str">
        <f t="shared" si="11"/>
        <v>Sprint 13 (23-03-2026 t/m 05-04-2026)</v>
      </c>
      <c r="J43" s="9" t="str">
        <f t="shared" si="8"/>
        <v>23-03-2026 t/m 05-04-2026</v>
      </c>
      <c r="K43">
        <f t="shared" si="2"/>
        <v>13</v>
      </c>
      <c r="L43" s="9">
        <v>46104</v>
      </c>
      <c r="M43" s="9">
        <v>46117</v>
      </c>
      <c r="N43" s="9">
        <f t="shared" si="13"/>
        <v>46154</v>
      </c>
      <c r="O43" s="9">
        <f t="shared" si="14"/>
        <v>46128</v>
      </c>
      <c r="P43" s="9"/>
    </row>
    <row r="44" spans="1:16" x14ac:dyDescent="0.35">
      <c r="A44" s="9">
        <v>45880</v>
      </c>
      <c r="B44" s="9">
        <v>45896</v>
      </c>
      <c r="C44" s="9">
        <f t="shared" si="12"/>
        <v>45910</v>
      </c>
      <c r="I44" s="9" t="str">
        <f t="shared" si="11"/>
        <v>Sprint 15 (06-04-2026 t/m 19-04-2026)</v>
      </c>
      <c r="J44" s="9" t="str">
        <f t="shared" si="8"/>
        <v>06-04-2026 t/m 19-04-2026</v>
      </c>
      <c r="K44">
        <f t="shared" si="2"/>
        <v>15</v>
      </c>
      <c r="L44" s="9">
        <v>46118</v>
      </c>
      <c r="M44" s="9">
        <v>46131</v>
      </c>
      <c r="N44" s="9">
        <f t="shared" si="13"/>
        <v>46168</v>
      </c>
      <c r="O44" s="9">
        <f t="shared" si="14"/>
        <v>46142</v>
      </c>
      <c r="P44" s="9"/>
    </row>
    <row r="45" spans="1:16" x14ac:dyDescent="0.35">
      <c r="A45" s="9">
        <v>45894</v>
      </c>
      <c r="B45" s="9">
        <v>45910</v>
      </c>
      <c r="C45" s="9">
        <f t="shared" si="12"/>
        <v>45924</v>
      </c>
      <c r="I45" s="9" t="str">
        <f t="shared" si="11"/>
        <v>Sprint 17 (20-04-2026 t/m 03-05-2026)</v>
      </c>
      <c r="J45" s="9" t="str">
        <f t="shared" si="8"/>
        <v>20-04-2026 t/m 03-05-2026</v>
      </c>
      <c r="K45">
        <f t="shared" si="2"/>
        <v>17</v>
      </c>
      <c r="L45" s="9">
        <v>46132</v>
      </c>
      <c r="M45" s="9">
        <v>46145</v>
      </c>
      <c r="N45" s="9">
        <f t="shared" si="13"/>
        <v>46182</v>
      </c>
      <c r="O45" s="9">
        <f t="shared" si="14"/>
        <v>46156</v>
      </c>
      <c r="P45" s="9"/>
    </row>
    <row r="46" spans="1:16" x14ac:dyDescent="0.35">
      <c r="A46" s="9">
        <v>45908</v>
      </c>
      <c r="B46" s="9">
        <v>45924</v>
      </c>
      <c r="C46" s="9">
        <f t="shared" si="12"/>
        <v>45938</v>
      </c>
      <c r="I46" s="9" t="str">
        <f t="shared" si="11"/>
        <v>Sprint 19 (04-05-2026 t/m 17-05-2026)</v>
      </c>
      <c r="J46" s="9" t="str">
        <f t="shared" si="8"/>
        <v>04-05-2026 t/m 17-05-2026</v>
      </c>
      <c r="K46">
        <f t="shared" si="2"/>
        <v>19</v>
      </c>
      <c r="L46" s="9">
        <v>46146</v>
      </c>
      <c r="M46" s="9">
        <v>46159</v>
      </c>
      <c r="N46" s="9">
        <f t="shared" si="13"/>
        <v>46196</v>
      </c>
      <c r="O46" s="9">
        <f t="shared" si="14"/>
        <v>46170</v>
      </c>
      <c r="P46" s="9"/>
    </row>
    <row r="47" spans="1:16" x14ac:dyDescent="0.35">
      <c r="A47" s="9">
        <v>45922</v>
      </c>
      <c r="B47" s="9">
        <v>45938</v>
      </c>
      <c r="C47" s="9">
        <f t="shared" si="12"/>
        <v>45952</v>
      </c>
      <c r="I47" s="9" t="str">
        <f t="shared" si="11"/>
        <v>Sprint 21 (18-05-2026 t/m 31-05-2026)</v>
      </c>
      <c r="J47" s="9" t="str">
        <f t="shared" si="8"/>
        <v>18-05-2026 t/m 31-05-2026</v>
      </c>
      <c r="K47">
        <f t="shared" si="2"/>
        <v>21</v>
      </c>
      <c r="L47" s="9">
        <v>46160</v>
      </c>
      <c r="M47" s="9">
        <v>46173</v>
      </c>
      <c r="N47" s="9">
        <f t="shared" si="13"/>
        <v>46210</v>
      </c>
      <c r="O47" s="9">
        <f t="shared" si="14"/>
        <v>46184</v>
      </c>
      <c r="P47" s="9"/>
    </row>
    <row r="48" spans="1:16" x14ac:dyDescent="0.35">
      <c r="A48" s="9">
        <v>45936</v>
      </c>
      <c r="B48" s="9">
        <v>45952</v>
      </c>
      <c r="C48" s="9">
        <f t="shared" si="12"/>
        <v>45966</v>
      </c>
      <c r="I48" s="9" t="str">
        <f t="shared" si="11"/>
        <v>Sprint 23 (01-06-2026 t/m 14-06-2026)</v>
      </c>
      <c r="J48" s="9" t="str">
        <f t="shared" si="8"/>
        <v>01-06-2026 t/m 14-06-2026</v>
      </c>
      <c r="K48">
        <f t="shared" si="2"/>
        <v>23</v>
      </c>
      <c r="L48" s="9">
        <v>46174</v>
      </c>
      <c r="M48" s="9">
        <v>46187</v>
      </c>
      <c r="N48" s="9">
        <f t="shared" si="13"/>
        <v>46224</v>
      </c>
      <c r="O48" s="9">
        <f t="shared" si="14"/>
        <v>46198</v>
      </c>
      <c r="P48" s="9"/>
    </row>
    <row r="49" spans="1:16" x14ac:dyDescent="0.35">
      <c r="A49" s="9">
        <v>45950</v>
      </c>
      <c r="B49" s="9">
        <v>45966</v>
      </c>
      <c r="C49" s="9">
        <f t="shared" si="12"/>
        <v>45980</v>
      </c>
      <c r="I49" s="9" t="str">
        <f t="shared" ref="I49:I62" si="15">"Sprint "&amp;K49&amp;" ("&amp;(TEXT(L49,"dd-mm-jjjj")&amp;" t/m "&amp;TEXT(M49,"dd-mm-jjjj")&amp;")")</f>
        <v>Sprint 25 (15-06-2026 t/m 28-06-2026)</v>
      </c>
      <c r="J49" s="9" t="str">
        <f t="shared" si="8"/>
        <v>15-06-2026 t/m 28-06-2026</v>
      </c>
      <c r="K49">
        <f t="shared" si="2"/>
        <v>25</v>
      </c>
      <c r="L49" s="9">
        <v>46188</v>
      </c>
      <c r="M49" s="9">
        <v>46201</v>
      </c>
      <c r="N49" s="9">
        <f t="shared" si="13"/>
        <v>46238</v>
      </c>
      <c r="O49" s="9">
        <f t="shared" si="14"/>
        <v>46212</v>
      </c>
      <c r="P49" s="9"/>
    </row>
    <row r="50" spans="1:16" x14ac:dyDescent="0.35">
      <c r="A50" s="9">
        <v>45964</v>
      </c>
      <c r="B50" s="9">
        <v>45980</v>
      </c>
      <c r="C50" s="9">
        <f t="shared" si="12"/>
        <v>45994</v>
      </c>
      <c r="I50" s="9" t="str">
        <f t="shared" si="15"/>
        <v>Sprint 27 (29-06-2026 t/m 12-07-2026)</v>
      </c>
      <c r="J50" s="9" t="str">
        <f t="shared" ref="J50:J62" si="16">(TEXT(L50,"dd-mm-jjjj")&amp;" t/m "&amp;TEXT(M50,"dd-mm-jjjj"))</f>
        <v>29-06-2026 t/m 12-07-2026</v>
      </c>
      <c r="K50">
        <f t="shared" si="2"/>
        <v>27</v>
      </c>
      <c r="L50" s="9">
        <v>46202</v>
      </c>
      <c r="M50" s="9">
        <v>46215</v>
      </c>
      <c r="N50" s="9">
        <f t="shared" si="13"/>
        <v>46252</v>
      </c>
      <c r="O50" s="9">
        <f t="shared" si="14"/>
        <v>46226</v>
      </c>
      <c r="P50" s="9"/>
    </row>
    <row r="51" spans="1:16" x14ac:dyDescent="0.35">
      <c r="A51" s="9">
        <v>45978</v>
      </c>
      <c r="B51" s="9">
        <v>45994</v>
      </c>
      <c r="C51" s="9">
        <f t="shared" si="12"/>
        <v>46008</v>
      </c>
      <c r="I51" s="9" t="str">
        <f t="shared" si="15"/>
        <v>Sprint 29 (13-07-2026 t/m 26-07-2026)</v>
      </c>
      <c r="J51" s="9" t="str">
        <f t="shared" si="16"/>
        <v>13-07-2026 t/m 26-07-2026</v>
      </c>
      <c r="K51">
        <f t="shared" si="2"/>
        <v>29</v>
      </c>
      <c r="L51" s="9">
        <v>46216</v>
      </c>
      <c r="M51" s="9">
        <v>46229</v>
      </c>
      <c r="N51" s="9">
        <f t="shared" si="13"/>
        <v>46266</v>
      </c>
      <c r="O51" s="9">
        <f t="shared" si="14"/>
        <v>46240</v>
      </c>
      <c r="P51" s="9"/>
    </row>
    <row r="52" spans="1:16" x14ac:dyDescent="0.35">
      <c r="A52" s="9">
        <v>45992</v>
      </c>
      <c r="B52" s="9">
        <v>46008</v>
      </c>
      <c r="C52" s="9">
        <v>46022</v>
      </c>
      <c r="I52" s="9" t="str">
        <f t="shared" si="15"/>
        <v>Sprint 31 (27-07-2026 t/m 09-08-2026)</v>
      </c>
      <c r="J52" s="9" t="str">
        <f t="shared" si="16"/>
        <v>27-07-2026 t/m 09-08-2026</v>
      </c>
      <c r="K52">
        <f t="shared" si="2"/>
        <v>31</v>
      </c>
      <c r="L52" s="9">
        <v>46230</v>
      </c>
      <c r="M52" s="9">
        <v>46243</v>
      </c>
      <c r="N52" s="9">
        <f t="shared" si="13"/>
        <v>46280</v>
      </c>
      <c r="O52" s="9">
        <f t="shared" si="14"/>
        <v>46254</v>
      </c>
      <c r="P52" s="9"/>
    </row>
    <row r="53" spans="1:16" x14ac:dyDescent="0.35">
      <c r="A53" s="9">
        <v>46006</v>
      </c>
      <c r="B53" s="9"/>
      <c r="I53" s="9" t="str">
        <f t="shared" si="15"/>
        <v>Sprint 33 (10-08-2026 t/m 23-08-2026)</v>
      </c>
      <c r="J53" s="9" t="str">
        <f t="shared" si="16"/>
        <v>10-08-2026 t/m 23-08-2026</v>
      </c>
      <c r="K53">
        <f t="shared" si="2"/>
        <v>33</v>
      </c>
      <c r="L53" s="9">
        <v>46244</v>
      </c>
      <c r="M53" s="9">
        <v>46257</v>
      </c>
      <c r="N53" s="9">
        <f t="shared" si="13"/>
        <v>46294</v>
      </c>
      <c r="O53" s="9">
        <f t="shared" si="14"/>
        <v>46268</v>
      </c>
      <c r="P53" s="9"/>
    </row>
    <row r="54" spans="1:16" x14ac:dyDescent="0.35">
      <c r="A54" s="9">
        <v>46020</v>
      </c>
      <c r="I54" s="9" t="str">
        <f t="shared" si="15"/>
        <v>Sprint 35 (24-08-2026 t/m 06-09-2026)</v>
      </c>
      <c r="J54" s="9" t="str">
        <f t="shared" si="16"/>
        <v>24-08-2026 t/m 06-09-2026</v>
      </c>
      <c r="K54">
        <f t="shared" si="2"/>
        <v>35</v>
      </c>
      <c r="L54" s="9">
        <v>46258</v>
      </c>
      <c r="M54" s="9">
        <v>46271</v>
      </c>
      <c r="N54" s="9">
        <f t="shared" si="13"/>
        <v>46308</v>
      </c>
      <c r="O54" s="9">
        <f t="shared" si="14"/>
        <v>46282</v>
      </c>
    </row>
    <row r="55" spans="1:16" x14ac:dyDescent="0.35">
      <c r="I55" s="9" t="str">
        <f t="shared" si="15"/>
        <v>Sprint 37 (07-09-2026 t/m 20-09-2026)</v>
      </c>
      <c r="J55" s="9" t="str">
        <f t="shared" si="16"/>
        <v>07-09-2026 t/m 20-09-2026</v>
      </c>
      <c r="K55">
        <f t="shared" si="2"/>
        <v>37</v>
      </c>
      <c r="L55" s="9">
        <v>46272</v>
      </c>
      <c r="M55" s="9">
        <v>46285</v>
      </c>
      <c r="N55" s="9">
        <f t="shared" si="13"/>
        <v>46322</v>
      </c>
      <c r="O55" s="9">
        <f t="shared" si="14"/>
        <v>46296</v>
      </c>
    </row>
    <row r="56" spans="1:16" x14ac:dyDescent="0.35">
      <c r="I56" s="9" t="str">
        <f t="shared" si="15"/>
        <v>Sprint 39 (21-09-2026 t/m 04-10-2026)</v>
      </c>
      <c r="J56" s="9" t="str">
        <f t="shared" si="16"/>
        <v>21-09-2026 t/m 04-10-2026</v>
      </c>
      <c r="K56">
        <f t="shared" si="2"/>
        <v>39</v>
      </c>
      <c r="L56" s="9">
        <v>46286</v>
      </c>
      <c r="M56" s="9">
        <v>46299</v>
      </c>
      <c r="N56" s="9">
        <f t="shared" si="13"/>
        <v>46336</v>
      </c>
      <c r="O56" s="9">
        <f t="shared" si="14"/>
        <v>46310</v>
      </c>
    </row>
    <row r="57" spans="1:16" x14ac:dyDescent="0.35">
      <c r="I57" s="9" t="str">
        <f t="shared" si="15"/>
        <v>Sprint 41 (05-10-2026 t/m 18-10-2026)</v>
      </c>
      <c r="J57" s="9" t="str">
        <f t="shared" si="16"/>
        <v>05-10-2026 t/m 18-10-2026</v>
      </c>
      <c r="K57">
        <f t="shared" si="2"/>
        <v>41</v>
      </c>
      <c r="L57" s="9">
        <v>46300</v>
      </c>
      <c r="M57" s="9">
        <v>46313</v>
      </c>
      <c r="N57" s="9">
        <f t="shared" si="13"/>
        <v>46350</v>
      </c>
      <c r="O57" s="9">
        <f t="shared" si="14"/>
        <v>46324</v>
      </c>
    </row>
    <row r="58" spans="1:16" x14ac:dyDescent="0.35">
      <c r="I58" s="9" t="str">
        <f t="shared" si="15"/>
        <v>Sprint 43 (19-10-2026 t/m 01-11-2026)</v>
      </c>
      <c r="J58" s="9" t="str">
        <f t="shared" si="16"/>
        <v>19-10-2026 t/m 01-11-2026</v>
      </c>
      <c r="K58">
        <f t="shared" si="2"/>
        <v>43</v>
      </c>
      <c r="L58" s="9">
        <v>46314</v>
      </c>
      <c r="M58" s="9">
        <v>46327</v>
      </c>
      <c r="N58" s="9">
        <f t="shared" si="13"/>
        <v>46364</v>
      </c>
      <c r="O58" s="9">
        <f t="shared" si="14"/>
        <v>46338</v>
      </c>
    </row>
    <row r="59" spans="1:16" x14ac:dyDescent="0.35">
      <c r="I59" s="9" t="str">
        <f t="shared" si="15"/>
        <v>Sprint 45 (02-11-2026 t/m 15-11-2026)</v>
      </c>
      <c r="J59" s="9" t="str">
        <f t="shared" si="16"/>
        <v>02-11-2026 t/m 15-11-2026</v>
      </c>
      <c r="K59">
        <f t="shared" si="2"/>
        <v>45</v>
      </c>
      <c r="L59" s="9">
        <v>46328</v>
      </c>
      <c r="M59" s="9">
        <v>46341</v>
      </c>
      <c r="N59" s="9">
        <f t="shared" si="13"/>
        <v>46378</v>
      </c>
      <c r="O59" s="9">
        <f t="shared" si="14"/>
        <v>46352</v>
      </c>
    </row>
    <row r="60" spans="1:16" x14ac:dyDescent="0.35">
      <c r="I60" s="9" t="str">
        <f t="shared" si="15"/>
        <v>Sprint 47 (16-11-2026 t/m 29-11-2026)</v>
      </c>
      <c r="J60" s="9" t="str">
        <f t="shared" si="16"/>
        <v>16-11-2026 t/m 29-11-2026</v>
      </c>
      <c r="K60">
        <f t="shared" si="2"/>
        <v>47</v>
      </c>
      <c r="L60" s="9">
        <v>46342</v>
      </c>
      <c r="M60" s="9">
        <v>46355</v>
      </c>
      <c r="N60" s="9">
        <f t="shared" si="13"/>
        <v>46392</v>
      </c>
      <c r="O60" s="9">
        <f t="shared" si="14"/>
        <v>46366</v>
      </c>
    </row>
    <row r="61" spans="1:16" x14ac:dyDescent="0.35">
      <c r="I61" s="9" t="str">
        <f t="shared" si="15"/>
        <v>Sprint 49 (30-11-2026 t/m 13-12-2026)</v>
      </c>
      <c r="J61" s="9" t="str">
        <f t="shared" si="16"/>
        <v>30-11-2026 t/m 13-12-2026</v>
      </c>
      <c r="K61">
        <f t="shared" si="2"/>
        <v>49</v>
      </c>
      <c r="L61" s="9">
        <v>46356</v>
      </c>
      <c r="M61" s="9">
        <v>46369</v>
      </c>
      <c r="N61" s="9">
        <f t="shared" si="13"/>
        <v>46406</v>
      </c>
      <c r="O61" s="9">
        <f t="shared" si="14"/>
        <v>46380</v>
      </c>
    </row>
    <row r="62" spans="1:16" x14ac:dyDescent="0.35">
      <c r="I62" s="9" t="str">
        <f t="shared" si="15"/>
        <v>Sprint 51 (14-12-2026 t/m 27-12-2026)</v>
      </c>
      <c r="J62" s="9" t="str">
        <f t="shared" si="16"/>
        <v>14-12-2026 t/m 27-12-2026</v>
      </c>
      <c r="K62">
        <f t="shared" si="2"/>
        <v>51</v>
      </c>
      <c r="L62" s="9">
        <v>46370</v>
      </c>
      <c r="M62" s="9">
        <v>46383</v>
      </c>
      <c r="N62" s="9">
        <f t="shared" si="13"/>
        <v>46420</v>
      </c>
      <c r="O62" s="9">
        <f t="shared" si="14"/>
        <v>46394</v>
      </c>
    </row>
    <row r="63" spans="1:16" x14ac:dyDescent="0.35">
      <c r="I63" s="9" t="str">
        <f t="shared" ref="I63:I83" si="17">"Sprint "&amp;K63&amp;" ("&amp;(TEXT(L63,"dd-mm-jjjj")&amp;" t/m "&amp;TEXT(M63,"dd-mm-jjjj")&amp;")")</f>
        <v>Sprint 53 (28-12-2026 t/m 10-01-2027)</v>
      </c>
      <c r="J63" s="9" t="str">
        <f t="shared" ref="J63:J83" si="18">(TEXT(L63,"dd-mm-jjjj")&amp;" t/m "&amp;TEXT(M63,"dd-mm-jjjj"))</f>
        <v>28-12-2026 t/m 10-01-2027</v>
      </c>
      <c r="K63">
        <f t="shared" si="2"/>
        <v>53</v>
      </c>
      <c r="L63" s="9">
        <v>46384</v>
      </c>
      <c r="M63" s="9">
        <v>46397</v>
      </c>
      <c r="N63" s="9">
        <f t="shared" ref="N63:N83" si="19">M63-3+40</f>
        <v>46434</v>
      </c>
      <c r="O63" s="9">
        <f t="shared" ref="O63:O83" si="20">M63-3+14</f>
        <v>46408</v>
      </c>
    </row>
    <row r="64" spans="1:16" x14ac:dyDescent="0.35">
      <c r="I64" s="9" t="str">
        <f t="shared" si="17"/>
        <v>Sprint 3 (11-01-2027 t/m 24-01-2027)</v>
      </c>
      <c r="J64" s="9" t="str">
        <f t="shared" si="18"/>
        <v>11-01-2027 t/m 24-01-2027</v>
      </c>
      <c r="K64">
        <f t="shared" si="2"/>
        <v>3</v>
      </c>
      <c r="L64" s="9">
        <v>46398</v>
      </c>
      <c r="M64" s="9">
        <v>46411</v>
      </c>
      <c r="N64" s="9">
        <f t="shared" si="19"/>
        <v>46448</v>
      </c>
      <c r="O64" s="9">
        <f t="shared" si="20"/>
        <v>46422</v>
      </c>
    </row>
    <row r="65" spans="9:15" x14ac:dyDescent="0.35">
      <c r="I65" s="9" t="str">
        <f t="shared" si="17"/>
        <v>Sprint 5 (25-01-2027 t/m 07-02-2027)</v>
      </c>
      <c r="J65" s="9" t="str">
        <f t="shared" si="18"/>
        <v>25-01-2027 t/m 07-02-2027</v>
      </c>
      <c r="K65">
        <f t="shared" si="2"/>
        <v>5</v>
      </c>
      <c r="L65" s="9">
        <v>46412</v>
      </c>
      <c r="M65" s="9">
        <v>46425</v>
      </c>
      <c r="N65" s="9">
        <f t="shared" si="19"/>
        <v>46462</v>
      </c>
      <c r="O65" s="9">
        <f t="shared" si="20"/>
        <v>46436</v>
      </c>
    </row>
    <row r="66" spans="9:15" x14ac:dyDescent="0.35">
      <c r="I66" s="9" t="str">
        <f t="shared" si="17"/>
        <v>Sprint 7 (08-02-2027 t/m 21-02-2027)</v>
      </c>
      <c r="J66" s="9" t="str">
        <f t="shared" si="18"/>
        <v>08-02-2027 t/m 21-02-2027</v>
      </c>
      <c r="K66">
        <f t="shared" ref="K66:K88" si="21">WEEKNUM(L66)</f>
        <v>7</v>
      </c>
      <c r="L66" s="9">
        <v>46426</v>
      </c>
      <c r="M66" s="9">
        <v>46439</v>
      </c>
      <c r="N66" s="9">
        <f t="shared" si="19"/>
        <v>46476</v>
      </c>
      <c r="O66" s="9">
        <f t="shared" si="20"/>
        <v>46450</v>
      </c>
    </row>
    <row r="67" spans="9:15" x14ac:dyDescent="0.35">
      <c r="I67" s="9" t="str">
        <f t="shared" si="17"/>
        <v>Sprint 9 (22-02-2027 t/m 07-03-2027)</v>
      </c>
      <c r="J67" s="9" t="str">
        <f t="shared" si="18"/>
        <v>22-02-2027 t/m 07-03-2027</v>
      </c>
      <c r="K67">
        <f t="shared" si="21"/>
        <v>9</v>
      </c>
      <c r="L67" s="9">
        <v>46440</v>
      </c>
      <c r="M67" s="9">
        <v>46453</v>
      </c>
      <c r="N67" s="9">
        <f t="shared" si="19"/>
        <v>46490</v>
      </c>
      <c r="O67" s="9">
        <f t="shared" si="20"/>
        <v>46464</v>
      </c>
    </row>
    <row r="68" spans="9:15" x14ac:dyDescent="0.35">
      <c r="I68" s="9" t="str">
        <f t="shared" si="17"/>
        <v>Sprint 11 (08-03-2027 t/m 21-03-2027)</v>
      </c>
      <c r="J68" s="9" t="str">
        <f t="shared" si="18"/>
        <v>08-03-2027 t/m 21-03-2027</v>
      </c>
      <c r="K68">
        <f t="shared" si="21"/>
        <v>11</v>
      </c>
      <c r="L68" s="9">
        <v>46454</v>
      </c>
      <c r="M68" s="9">
        <v>46467</v>
      </c>
      <c r="N68" s="9">
        <f t="shared" si="19"/>
        <v>46504</v>
      </c>
      <c r="O68" s="9">
        <f t="shared" si="20"/>
        <v>46478</v>
      </c>
    </row>
    <row r="69" spans="9:15" x14ac:dyDescent="0.35">
      <c r="I69" s="9" t="str">
        <f t="shared" si="17"/>
        <v>Sprint 13 (22-03-2027 t/m 04-04-2027)</v>
      </c>
      <c r="J69" s="9" t="str">
        <f t="shared" si="18"/>
        <v>22-03-2027 t/m 04-04-2027</v>
      </c>
      <c r="K69">
        <f t="shared" si="21"/>
        <v>13</v>
      </c>
      <c r="L69" s="9">
        <v>46468</v>
      </c>
      <c r="M69" s="9">
        <v>46481</v>
      </c>
      <c r="N69" s="9">
        <f t="shared" si="19"/>
        <v>46518</v>
      </c>
      <c r="O69" s="9">
        <f t="shared" si="20"/>
        <v>46492</v>
      </c>
    </row>
    <row r="70" spans="9:15" x14ac:dyDescent="0.35">
      <c r="I70" s="9" t="str">
        <f t="shared" si="17"/>
        <v>Sprint 15 (05-04-2027 t/m 18-04-2027)</v>
      </c>
      <c r="J70" s="9" t="str">
        <f t="shared" si="18"/>
        <v>05-04-2027 t/m 18-04-2027</v>
      </c>
      <c r="K70">
        <f t="shared" si="21"/>
        <v>15</v>
      </c>
      <c r="L70" s="9">
        <v>46482</v>
      </c>
      <c r="M70" s="9">
        <v>46495</v>
      </c>
      <c r="N70" s="9">
        <f t="shared" si="19"/>
        <v>46532</v>
      </c>
      <c r="O70" s="9">
        <f t="shared" si="20"/>
        <v>46506</v>
      </c>
    </row>
    <row r="71" spans="9:15" x14ac:dyDescent="0.35">
      <c r="I71" s="9" t="str">
        <f t="shared" si="17"/>
        <v>Sprint 17 (19-04-2027 t/m 02-05-2027)</v>
      </c>
      <c r="J71" s="9" t="str">
        <f t="shared" si="18"/>
        <v>19-04-2027 t/m 02-05-2027</v>
      </c>
      <c r="K71">
        <f t="shared" si="21"/>
        <v>17</v>
      </c>
      <c r="L71" s="9">
        <v>46496</v>
      </c>
      <c r="M71" s="9">
        <v>46509</v>
      </c>
      <c r="N71" s="9">
        <f t="shared" si="19"/>
        <v>46546</v>
      </c>
      <c r="O71" s="9">
        <f t="shared" si="20"/>
        <v>46520</v>
      </c>
    </row>
    <row r="72" spans="9:15" x14ac:dyDescent="0.35">
      <c r="I72" s="9" t="str">
        <f t="shared" si="17"/>
        <v>Sprint 19 (03-05-2027 t/m 16-05-2027)</v>
      </c>
      <c r="J72" s="9" t="str">
        <f t="shared" si="18"/>
        <v>03-05-2027 t/m 16-05-2027</v>
      </c>
      <c r="K72">
        <f t="shared" si="21"/>
        <v>19</v>
      </c>
      <c r="L72" s="9">
        <v>46510</v>
      </c>
      <c r="M72" s="9">
        <v>46523</v>
      </c>
      <c r="N72" s="9">
        <f t="shared" si="19"/>
        <v>46560</v>
      </c>
      <c r="O72" s="9">
        <f t="shared" si="20"/>
        <v>46534</v>
      </c>
    </row>
    <row r="73" spans="9:15" x14ac:dyDescent="0.35">
      <c r="I73" s="9" t="str">
        <f t="shared" si="17"/>
        <v>Sprint 21 (17-05-2027 t/m 30-05-2027)</v>
      </c>
      <c r="J73" s="9" t="str">
        <f t="shared" si="18"/>
        <v>17-05-2027 t/m 30-05-2027</v>
      </c>
      <c r="K73">
        <f t="shared" si="21"/>
        <v>21</v>
      </c>
      <c r="L73" s="9">
        <v>46524</v>
      </c>
      <c r="M73" s="9">
        <v>46537</v>
      </c>
      <c r="N73" s="9">
        <f t="shared" si="19"/>
        <v>46574</v>
      </c>
      <c r="O73" s="9">
        <f t="shared" si="20"/>
        <v>46548</v>
      </c>
    </row>
    <row r="74" spans="9:15" x14ac:dyDescent="0.35">
      <c r="I74" s="9" t="str">
        <f t="shared" si="17"/>
        <v>Sprint 23 (31-05-2027 t/m 13-06-2027)</v>
      </c>
      <c r="J74" s="9" t="str">
        <f t="shared" si="18"/>
        <v>31-05-2027 t/m 13-06-2027</v>
      </c>
      <c r="K74">
        <f t="shared" si="21"/>
        <v>23</v>
      </c>
      <c r="L74" s="9">
        <v>46538</v>
      </c>
      <c r="M74" s="9">
        <v>46551</v>
      </c>
      <c r="N74" s="9">
        <f t="shared" si="19"/>
        <v>46588</v>
      </c>
      <c r="O74" s="9">
        <f t="shared" si="20"/>
        <v>46562</v>
      </c>
    </row>
    <row r="75" spans="9:15" x14ac:dyDescent="0.35">
      <c r="I75" s="9" t="str">
        <f t="shared" si="17"/>
        <v>Sprint 25 (14-06-2027 t/m 27-06-2027)</v>
      </c>
      <c r="J75" s="9" t="str">
        <f t="shared" si="18"/>
        <v>14-06-2027 t/m 27-06-2027</v>
      </c>
      <c r="K75">
        <f t="shared" si="21"/>
        <v>25</v>
      </c>
      <c r="L75" s="9">
        <v>46552</v>
      </c>
      <c r="M75" s="9">
        <v>46565</v>
      </c>
      <c r="N75" s="9">
        <f t="shared" si="19"/>
        <v>46602</v>
      </c>
      <c r="O75" s="9">
        <f t="shared" si="20"/>
        <v>46576</v>
      </c>
    </row>
    <row r="76" spans="9:15" x14ac:dyDescent="0.35">
      <c r="I76" s="9" t="str">
        <f t="shared" si="17"/>
        <v>Sprint 27 (28-06-2027 t/m 11-07-2027)</v>
      </c>
      <c r="J76" s="9" t="str">
        <f t="shared" si="18"/>
        <v>28-06-2027 t/m 11-07-2027</v>
      </c>
      <c r="K76">
        <f t="shared" si="21"/>
        <v>27</v>
      </c>
      <c r="L76" s="9">
        <v>46566</v>
      </c>
      <c r="M76" s="9">
        <v>46579</v>
      </c>
      <c r="N76" s="9">
        <f t="shared" si="19"/>
        <v>46616</v>
      </c>
      <c r="O76" s="9">
        <f t="shared" si="20"/>
        <v>46590</v>
      </c>
    </row>
    <row r="77" spans="9:15" x14ac:dyDescent="0.35">
      <c r="I77" s="9" t="str">
        <f t="shared" si="17"/>
        <v>Sprint 29 (12-07-2027 t/m 25-07-2027)</v>
      </c>
      <c r="J77" s="9" t="str">
        <f t="shared" si="18"/>
        <v>12-07-2027 t/m 25-07-2027</v>
      </c>
      <c r="K77">
        <f t="shared" si="21"/>
        <v>29</v>
      </c>
      <c r="L77" s="9">
        <v>46580</v>
      </c>
      <c r="M77" s="9">
        <v>46593</v>
      </c>
      <c r="N77" s="9">
        <f t="shared" si="19"/>
        <v>46630</v>
      </c>
      <c r="O77" s="9">
        <f t="shared" si="20"/>
        <v>46604</v>
      </c>
    </row>
    <row r="78" spans="9:15" x14ac:dyDescent="0.35">
      <c r="I78" s="9" t="str">
        <f t="shared" si="17"/>
        <v>Sprint 31 (26-07-2027 t/m 08-08-2027)</v>
      </c>
      <c r="J78" s="9" t="str">
        <f t="shared" si="18"/>
        <v>26-07-2027 t/m 08-08-2027</v>
      </c>
      <c r="K78">
        <f t="shared" si="21"/>
        <v>31</v>
      </c>
      <c r="L78" s="9">
        <v>46594</v>
      </c>
      <c r="M78" s="9">
        <v>46607</v>
      </c>
      <c r="N78" s="9">
        <f t="shared" si="19"/>
        <v>46644</v>
      </c>
      <c r="O78" s="9">
        <f t="shared" si="20"/>
        <v>46618</v>
      </c>
    </row>
    <row r="79" spans="9:15" x14ac:dyDescent="0.35">
      <c r="I79" s="9" t="str">
        <f t="shared" si="17"/>
        <v>Sprint 33 (09-08-2027 t/m 22-08-2027)</v>
      </c>
      <c r="J79" s="9" t="str">
        <f t="shared" si="18"/>
        <v>09-08-2027 t/m 22-08-2027</v>
      </c>
      <c r="K79">
        <f t="shared" si="21"/>
        <v>33</v>
      </c>
      <c r="L79" s="9">
        <v>46608</v>
      </c>
      <c r="M79" s="9">
        <v>46621</v>
      </c>
      <c r="N79" s="9">
        <f t="shared" si="19"/>
        <v>46658</v>
      </c>
      <c r="O79" s="9">
        <f t="shared" si="20"/>
        <v>46632</v>
      </c>
    </row>
    <row r="80" spans="9:15" x14ac:dyDescent="0.35">
      <c r="I80" s="9" t="str">
        <f t="shared" si="17"/>
        <v>Sprint 35 (23-08-2027 t/m 05-09-2027)</v>
      </c>
      <c r="J80" s="9" t="str">
        <f t="shared" si="18"/>
        <v>23-08-2027 t/m 05-09-2027</v>
      </c>
      <c r="K80">
        <f t="shared" si="21"/>
        <v>35</v>
      </c>
      <c r="L80" s="9">
        <v>46622</v>
      </c>
      <c r="M80" s="9">
        <v>46635</v>
      </c>
      <c r="N80" s="9">
        <f t="shared" si="19"/>
        <v>46672</v>
      </c>
      <c r="O80" s="9">
        <f t="shared" si="20"/>
        <v>46646</v>
      </c>
    </row>
    <row r="81" spans="9:15" x14ac:dyDescent="0.35">
      <c r="I81" s="9" t="str">
        <f t="shared" si="17"/>
        <v>Sprint 37 (06-09-2027 t/m 19-09-2027)</v>
      </c>
      <c r="J81" s="9" t="str">
        <f t="shared" si="18"/>
        <v>06-09-2027 t/m 19-09-2027</v>
      </c>
      <c r="K81">
        <f t="shared" si="21"/>
        <v>37</v>
      </c>
      <c r="L81" s="9">
        <v>46636</v>
      </c>
      <c r="M81" s="9">
        <v>46649</v>
      </c>
      <c r="N81" s="9">
        <f t="shared" si="19"/>
        <v>46686</v>
      </c>
      <c r="O81" s="9">
        <f t="shared" si="20"/>
        <v>46660</v>
      </c>
    </row>
    <row r="82" spans="9:15" x14ac:dyDescent="0.35">
      <c r="I82" s="9" t="str">
        <f t="shared" si="17"/>
        <v>Sprint 39 (20-09-2027 t/m 03-10-2027)</v>
      </c>
      <c r="J82" s="9" t="str">
        <f t="shared" si="18"/>
        <v>20-09-2027 t/m 03-10-2027</v>
      </c>
      <c r="K82">
        <f t="shared" si="21"/>
        <v>39</v>
      </c>
      <c r="L82" s="9">
        <v>46650</v>
      </c>
      <c r="M82" s="9">
        <v>46663</v>
      </c>
      <c r="N82" s="9">
        <f t="shared" si="19"/>
        <v>46700</v>
      </c>
      <c r="O82" s="9">
        <f t="shared" si="20"/>
        <v>46674</v>
      </c>
    </row>
    <row r="83" spans="9:15" x14ac:dyDescent="0.35">
      <c r="I83" s="9" t="str">
        <f t="shared" si="17"/>
        <v>Sprint 41 (04-10-2027 t/m 17-10-2027)</v>
      </c>
      <c r="J83" s="9" t="str">
        <f t="shared" si="18"/>
        <v>04-10-2027 t/m 17-10-2027</v>
      </c>
      <c r="K83">
        <f t="shared" si="21"/>
        <v>41</v>
      </c>
      <c r="L83" s="9">
        <v>46664</v>
      </c>
      <c r="M83" s="9">
        <v>46677</v>
      </c>
      <c r="N83" s="9">
        <f t="shared" si="19"/>
        <v>46714</v>
      </c>
      <c r="O83" s="9">
        <f t="shared" si="20"/>
        <v>46688</v>
      </c>
    </row>
    <row r="84" spans="9:15" x14ac:dyDescent="0.35">
      <c r="I84" s="9" t="str">
        <f t="shared" ref="I84:I89" si="22">"Sprint "&amp;K84&amp;" ("&amp;(TEXT(L84,"dd-mm-jjjj")&amp;" t/m "&amp;TEXT(M84,"dd-mm-jjjj")&amp;")")</f>
        <v>Sprint 43 (18-10-2027 t/m 31-10-2027)</v>
      </c>
      <c r="J84" s="9" t="str">
        <f t="shared" ref="J84:J89" si="23">(TEXT(L84,"dd-mm-jjjj")&amp;" t/m "&amp;TEXT(M84,"dd-mm-jjjj"))</f>
        <v>18-10-2027 t/m 31-10-2027</v>
      </c>
      <c r="K84">
        <f t="shared" si="21"/>
        <v>43</v>
      </c>
      <c r="L84" s="9">
        <v>46678</v>
      </c>
      <c r="M84" s="9">
        <v>46691</v>
      </c>
      <c r="N84" s="9">
        <f t="shared" ref="N84:N89" si="24">M84-3+40</f>
        <v>46728</v>
      </c>
      <c r="O84" s="9">
        <f t="shared" ref="O84:O89" si="25">M84-3+14</f>
        <v>46702</v>
      </c>
    </row>
    <row r="85" spans="9:15" x14ac:dyDescent="0.35">
      <c r="I85" s="9" t="str">
        <f t="shared" si="22"/>
        <v>Sprint 45 (01-11-2027 t/m 14-11-2027)</v>
      </c>
      <c r="J85" s="9" t="str">
        <f t="shared" si="23"/>
        <v>01-11-2027 t/m 14-11-2027</v>
      </c>
      <c r="K85">
        <f t="shared" si="21"/>
        <v>45</v>
      </c>
      <c r="L85" s="9">
        <v>46692</v>
      </c>
      <c r="M85" s="9">
        <v>46705</v>
      </c>
      <c r="N85" s="9">
        <f t="shared" si="24"/>
        <v>46742</v>
      </c>
      <c r="O85" s="9">
        <f t="shared" si="25"/>
        <v>46716</v>
      </c>
    </row>
    <row r="86" spans="9:15" x14ac:dyDescent="0.35">
      <c r="I86" s="9" t="str">
        <f t="shared" si="22"/>
        <v>Sprint 47 (15-11-2027 t/m 28-11-2027)</v>
      </c>
      <c r="J86" s="9" t="str">
        <f t="shared" si="23"/>
        <v>15-11-2027 t/m 28-11-2027</v>
      </c>
      <c r="K86">
        <f t="shared" si="21"/>
        <v>47</v>
      </c>
      <c r="L86" s="9">
        <v>46706</v>
      </c>
      <c r="M86" s="9">
        <v>46719</v>
      </c>
      <c r="N86" s="9">
        <f t="shared" si="24"/>
        <v>46756</v>
      </c>
      <c r="O86" s="9">
        <f t="shared" si="25"/>
        <v>46730</v>
      </c>
    </row>
    <row r="87" spans="9:15" x14ac:dyDescent="0.35">
      <c r="I87" s="9" t="str">
        <f t="shared" si="22"/>
        <v>Sprint 49 (29-11-2027 t/m 12-12-2027)</v>
      </c>
      <c r="J87" s="9" t="str">
        <f t="shared" si="23"/>
        <v>29-11-2027 t/m 12-12-2027</v>
      </c>
      <c r="K87">
        <f t="shared" si="21"/>
        <v>49</v>
      </c>
      <c r="L87" s="9">
        <v>46720</v>
      </c>
      <c r="M87" s="9">
        <v>46733</v>
      </c>
      <c r="N87" s="9">
        <f t="shared" si="24"/>
        <v>46770</v>
      </c>
      <c r="O87" s="9">
        <f t="shared" si="25"/>
        <v>46744</v>
      </c>
    </row>
    <row r="88" spans="9:15" x14ac:dyDescent="0.35">
      <c r="I88" s="9" t="str">
        <f t="shared" si="22"/>
        <v>Sprint 51 (13-12-2027 t/m 26-12-2027)</v>
      </c>
      <c r="J88" s="9" t="str">
        <f t="shared" si="23"/>
        <v>13-12-2027 t/m 26-12-2027</v>
      </c>
      <c r="K88">
        <f t="shared" si="21"/>
        <v>51</v>
      </c>
      <c r="L88" s="9">
        <v>46734</v>
      </c>
      <c r="M88" s="9">
        <v>46747</v>
      </c>
      <c r="N88" s="9">
        <f t="shared" si="24"/>
        <v>46784</v>
      </c>
      <c r="O88" s="9">
        <f t="shared" si="25"/>
        <v>46758</v>
      </c>
    </row>
    <row r="89" spans="9:15" x14ac:dyDescent="0.35">
      <c r="I89" s="9" t="str">
        <f t="shared" si="22"/>
        <v>Sprint 53 (27-12-2027 t/m 09-01-2028)</v>
      </c>
      <c r="J89" s="9" t="str">
        <f t="shared" si="23"/>
        <v>27-12-2027 t/m 09-01-2028</v>
      </c>
      <c r="K89">
        <f t="shared" ref="K89" si="26">WEEKNUM(L89)</f>
        <v>53</v>
      </c>
      <c r="L89" s="9">
        <v>46748</v>
      </c>
      <c r="M89" s="9">
        <v>46761</v>
      </c>
      <c r="N89" s="9">
        <f t="shared" si="24"/>
        <v>46798</v>
      </c>
      <c r="O89" s="9">
        <f t="shared" si="25"/>
        <v>46772</v>
      </c>
    </row>
  </sheetData>
  <sheetProtection algorithmName="SHA-512" hashValue="TichqaLbAkPdQW+NhjshgOwJA3kW5QOXQNr0HJd7L1An9X9cH7fpvD0bcOJFkHVSWEzhBJwtHbvcz/sjazT/2g==" saltValue="Zlgbifhs/akynD1slQcRZ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914ee8c-d574-435c-8db7-c75202e80900">
      <Terms xmlns="http://schemas.microsoft.com/office/infopath/2007/PartnerControls"/>
    </lcf76f155ced4ddcb4097134ff3c332f>
    <TaxCatchAll xmlns="66fc6d43-71cd-4464-b91e-c62fe941817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637745CFC6EE40840E7A889A8BDC08" ma:contentTypeVersion="18" ma:contentTypeDescription="Create a new document." ma:contentTypeScope="" ma:versionID="522b2cf14cc91632411070c62d03401a">
  <xsd:schema xmlns:xsd="http://www.w3.org/2001/XMLSchema" xmlns:xs="http://www.w3.org/2001/XMLSchema" xmlns:p="http://schemas.microsoft.com/office/2006/metadata/properties" xmlns:ns2="f914ee8c-d574-435c-8db7-c75202e80900" xmlns:ns3="66fc6d43-71cd-4464-b91e-c62fe941817a" targetNamespace="http://schemas.microsoft.com/office/2006/metadata/properties" ma:root="true" ma:fieldsID="22adcf67aae2a407a351addd14ebc501" ns2:_="" ns3:_="">
    <xsd:import namespace="f914ee8c-d574-435c-8db7-c75202e80900"/>
    <xsd:import namespace="66fc6d43-71cd-4464-b91e-c62fe941817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4ee8c-d574-435c-8db7-c75202e809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499c383-e1d0-44c1-b1e9-c552bfeba61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fc6d43-71cd-4464-b91e-c62fe941817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5743dc-2b6e-4891-9bf9-d4cb44c97c42}" ma:internalName="TaxCatchAll" ma:showField="CatchAllData" ma:web="66fc6d43-71cd-4464-b91e-c62fe94181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5B5268-A2B0-474C-A21D-A5E29659FD5C}">
  <ds:schemaRef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http://schemas.openxmlformats.org/package/2006/metadata/core-properties"/>
    <ds:schemaRef ds:uri="66fc6d43-71cd-4464-b91e-c62fe941817a"/>
    <ds:schemaRef ds:uri="f914ee8c-d574-435c-8db7-c75202e80900"/>
  </ds:schemaRefs>
</ds:datastoreItem>
</file>

<file path=customXml/itemProps2.xml><?xml version="1.0" encoding="utf-8"?>
<ds:datastoreItem xmlns:ds="http://schemas.openxmlformats.org/officeDocument/2006/customXml" ds:itemID="{98061A88-1B48-4548-B04C-1646591DC1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4ee8c-d574-435c-8db7-c75202e80900"/>
    <ds:schemaRef ds:uri="66fc6d43-71cd-4464-b91e-c62fe9418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9F5DEA-5AF9-4AB1-AB99-7107BB8B2CD9}">
  <ds:schemaRefs>
    <ds:schemaRef ds:uri="http://schemas.microsoft.com/sharepoint/v3/contenttype/forms"/>
  </ds:schemaRefs>
</ds:datastoreItem>
</file>

<file path=docMetadata/LabelInfo.xml><?xml version="1.0" encoding="utf-8"?>
<clbl:labelList xmlns:clbl="http://schemas.microsoft.com/office/2020/mipLabelMetadata">
  <clbl:label id="{42d6311a-dfe4-4ae3-bbff-7d294d0183a2}" enabled="1" method="Privileged" siteId="{9959394c-0e53-4b0a-a436-7e701a4de495}"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RFC overzicht 2025</vt:lpstr>
      <vt:lpstr>Afgehandeld 2025</vt:lpstr>
      <vt:lpstr>Afgehandeld in 2024</vt:lpstr>
      <vt:lpstr>Afgehandeld 2023</vt:lpstr>
      <vt:lpstr>Instellingen</vt:lpstr>
      <vt:lpstr>'RFC overzicht 2025'!Afdrukbereik</vt:lpstr>
    </vt:vector>
  </TitlesOfParts>
  <Manager/>
  <Company>Vektis CV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Elizabeth Zawedde</cp:lastModifiedBy>
  <cp:revision/>
  <dcterms:created xsi:type="dcterms:W3CDTF">2016-06-10T12:43:27Z</dcterms:created>
  <dcterms:modified xsi:type="dcterms:W3CDTF">2025-03-17T10:10:34Z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1889007943</vt:i4>
  </property>
  <property fmtid="{D5CDD505-2E9C-101B-9397-08002B2CF9AE}" pid="3" name="_NewReviewCycle">
    <vt:lpwstr/>
  </property>
  <property fmtid="{D5CDD505-2E9C-101B-9397-08002B2CF9AE}" pid="4" name="_EmailSubject">
    <vt:lpwstr>Statusoverzicht Referentieproducten en Standaarden_20170829.xlsx</vt:lpwstr>
  </property>
  <property fmtid="{D5CDD505-2E9C-101B-9397-08002B2CF9AE}" pid="5" name="_AuthorEmail">
    <vt:lpwstr>S.Vink@vektis.nl</vt:lpwstr>
  </property>
  <property fmtid="{D5CDD505-2E9C-101B-9397-08002B2CF9AE}" pid="6" name="_AuthorEmailDisplayName">
    <vt:lpwstr>Sarah Vink</vt:lpwstr>
  </property>
  <property fmtid="{D5CDD505-2E9C-101B-9397-08002B2CF9AE}" pid="7" name="_PreviousAdHocReviewCycleID">
    <vt:i4>1978408281</vt:i4>
  </property>
  <property fmtid="{D5CDD505-2E9C-101B-9397-08002B2CF9AE}" pid="8" name="_ReviewingToolsShownOnce">
    <vt:lpwstr/>
  </property>
  <property fmtid="{D5CDD505-2E9C-101B-9397-08002B2CF9AE}" pid="9" name="ContentTypeId">
    <vt:lpwstr>0x01010058637745CFC6EE40840E7A889A8BDC08</vt:lpwstr>
  </property>
  <property fmtid="{D5CDD505-2E9C-101B-9397-08002B2CF9AE}" pid="10" name="MediaServiceImageTags">
    <vt:lpwstr/>
  </property>
</Properties>
</file>